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210" windowWidth="16800" windowHeight="10110"/>
  </bookViews>
  <sheets>
    <sheet name="Krycí list" sheetId="1" r:id="rId1"/>
    <sheet name="Rekapitulace" sheetId="2" r:id="rId2"/>
    <sheet name="SO 01 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Rekapitulace!$G$12</definedName>
    <definedName name="Dodavka0">'SO 01 Položky'!#REF!</definedName>
    <definedName name="HSV">Rekapitulace!$E$12</definedName>
    <definedName name="HSV0">'SO 01 Položky'!#REF!</definedName>
    <definedName name="HZS">Rekapitulace!$I$12</definedName>
    <definedName name="HZS0">'SO 01 Položky'!#REF!</definedName>
    <definedName name="JKSO">'Krycí list'!$F$4</definedName>
    <definedName name="MJ">'Krycí list'!$G$4</definedName>
    <definedName name="Mont">Rekapitulace!$H$12</definedName>
    <definedName name="Montaz0">'SO 01 Položky'!#REF!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1">Rekapitulace!$1:$6</definedName>
    <definedName name="_xlnm.Print_Titles" localSheetId="2">'SO 01 Položky'!$1:$6</definedName>
    <definedName name="Objednatel">'Krycí list'!$C$8</definedName>
    <definedName name="_xlnm.Print_Area" localSheetId="0">'Krycí list'!$A$1:$G$45</definedName>
    <definedName name="_xlnm.Print_Area" localSheetId="1">Rekapitulace!$A$1:$I$24</definedName>
    <definedName name="_xlnm.Print_Area" localSheetId="2">'SO 01 Položky'!$A$1:$H$48</definedName>
    <definedName name="PocetMJ">'Krycí list'!$G$7</definedName>
    <definedName name="Poznamka">'Krycí list'!$B$37</definedName>
    <definedName name="Projektant">'Krycí list'!$C$7</definedName>
    <definedName name="PSV">Rekapitulace!$F$12</definedName>
    <definedName name="PSV0">'SO 01 Položky'!#REF!</definedName>
    <definedName name="SloupecCC">'SO 01 Položky'!$G$6</definedName>
    <definedName name="SloupecCisloPol">'SO 01 Položky'!$B$6</definedName>
    <definedName name="SloupecJC">'SO 01 Položky'!$F$6</definedName>
    <definedName name="SloupecMJ">'SO 01 Položky'!$D$6</definedName>
    <definedName name="SloupecMnozstvi">'SO 01 Položky'!$E$6</definedName>
    <definedName name="SloupecNazPol">'SO 01 Položky'!$C$6</definedName>
    <definedName name="SloupecPC">'SO 01 Položky'!$A$6</definedName>
    <definedName name="solver_lin" localSheetId="2" hidden="1">0</definedName>
    <definedName name="solver_num" localSheetId="2" hidden="1">0</definedName>
    <definedName name="solver_opt" localSheetId="2" hidden="1">'SO 01 Položky'!#REF!</definedName>
    <definedName name="solver_typ" localSheetId="2" hidden="1">1</definedName>
    <definedName name="solver_val" localSheetId="2" hidden="1">0</definedName>
    <definedName name="Typ">'SO 01 Položky'!#REF!</definedName>
    <definedName name="VRN">Rekapitulace!#REF!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14210" fullCalcOnLoad="1"/>
</workbook>
</file>

<file path=xl/calcChain.xml><?xml version="1.0" encoding="utf-8"?>
<calcChain xmlns="http://schemas.openxmlformats.org/spreadsheetml/2006/main">
  <c r="E10" i="3"/>
  <c r="BE9"/>
  <c r="BD9"/>
  <c r="BC9"/>
  <c r="BB9"/>
  <c r="G9"/>
  <c r="BA9"/>
  <c r="BE14"/>
  <c r="BD14"/>
  <c r="BC14"/>
  <c r="BB14"/>
  <c r="BE13"/>
  <c r="BD13"/>
  <c r="BC13"/>
  <c r="BB13"/>
  <c r="BE12"/>
  <c r="BD12"/>
  <c r="BC12"/>
  <c r="BB12"/>
  <c r="BE11"/>
  <c r="BD11"/>
  <c r="BC11"/>
  <c r="BB11"/>
  <c r="BE10"/>
  <c r="BD10"/>
  <c r="BC10"/>
  <c r="BB10"/>
  <c r="A10"/>
  <c r="BE8"/>
  <c r="BD8"/>
  <c r="BC8"/>
  <c r="BB8"/>
  <c r="G8"/>
  <c r="BA8"/>
  <c r="A11"/>
  <c r="A12"/>
  <c r="E11"/>
  <c r="G10"/>
  <c r="BA10"/>
  <c r="A13"/>
  <c r="G11"/>
  <c r="BA11"/>
  <c r="E12"/>
  <c r="A14"/>
  <c r="A15"/>
  <c r="G12"/>
  <c r="BA12"/>
  <c r="E13"/>
  <c r="A16"/>
  <c r="A17"/>
  <c r="G13"/>
  <c r="BA13"/>
  <c r="E14"/>
  <c r="G14"/>
  <c r="BA14"/>
  <c r="BE16"/>
  <c r="BD16"/>
  <c r="BC16"/>
  <c r="BB16"/>
  <c r="G16"/>
  <c r="BA16"/>
  <c r="BE17"/>
  <c r="BD17"/>
  <c r="BC17"/>
  <c r="BB17"/>
  <c r="G17"/>
  <c r="BA17"/>
  <c r="BE23"/>
  <c r="BD23"/>
  <c r="BC23"/>
  <c r="BB23"/>
  <c r="K23"/>
  <c r="G23"/>
  <c r="BA23"/>
  <c r="I20" i="2"/>
  <c r="I16"/>
  <c r="BE38" i="3"/>
  <c r="BD38"/>
  <c r="BC38"/>
  <c r="BB38"/>
  <c r="G38"/>
  <c r="BA38"/>
  <c r="C26"/>
  <c r="G24"/>
  <c r="K24"/>
  <c r="BA24"/>
  <c r="BB24"/>
  <c r="BC24"/>
  <c r="BD24"/>
  <c r="BE24"/>
  <c r="BE25"/>
  <c r="BD25"/>
  <c r="BC25"/>
  <c r="BB25"/>
  <c r="G25"/>
  <c r="BA25"/>
  <c r="K21"/>
  <c r="K22"/>
  <c r="G35"/>
  <c r="G34"/>
  <c r="G36"/>
  <c r="BE44"/>
  <c r="BD44"/>
  <c r="BC44"/>
  <c r="BB44"/>
  <c r="G44"/>
  <c r="BA44"/>
  <c r="BE43"/>
  <c r="BD43"/>
  <c r="BC43"/>
  <c r="BB43"/>
  <c r="G43"/>
  <c r="BA43"/>
  <c r="BE42"/>
  <c r="BD42"/>
  <c r="BC42"/>
  <c r="BB42"/>
  <c r="G42"/>
  <c r="BA42"/>
  <c r="BE41"/>
  <c r="BD41"/>
  <c r="BC41"/>
  <c r="BB41"/>
  <c r="G41"/>
  <c r="BA41"/>
  <c r="A20"/>
  <c r="E20"/>
  <c r="K20"/>
  <c r="E47"/>
  <c r="BE21"/>
  <c r="BD21"/>
  <c r="BC21"/>
  <c r="BB21"/>
  <c r="G21"/>
  <c r="BA21"/>
  <c r="BE15"/>
  <c r="BD15"/>
  <c r="BC15"/>
  <c r="BB15"/>
  <c r="G15"/>
  <c r="BA15"/>
  <c r="G18"/>
  <c r="A21"/>
  <c r="A23"/>
  <c r="A22"/>
  <c r="A24"/>
  <c r="A25"/>
  <c r="A28"/>
  <c r="A29"/>
  <c r="A30"/>
  <c r="A33"/>
  <c r="G33"/>
  <c r="G30"/>
  <c r="A34"/>
  <c r="A35"/>
  <c r="F31" i="1"/>
  <c r="A36" i="3"/>
  <c r="A37"/>
  <c r="BE47"/>
  <c r="BD47"/>
  <c r="BC47"/>
  <c r="BB47"/>
  <c r="G47"/>
  <c r="BA47"/>
  <c r="B11" i="2"/>
  <c r="A11"/>
  <c r="C48" i="3"/>
  <c r="BE40"/>
  <c r="BD40"/>
  <c r="BC40"/>
  <c r="BB40"/>
  <c r="G40"/>
  <c r="BA40"/>
  <c r="BE39"/>
  <c r="BD39"/>
  <c r="BC39"/>
  <c r="BB39"/>
  <c r="G39"/>
  <c r="BA39"/>
  <c r="BE37"/>
  <c r="BD37"/>
  <c r="BC37"/>
  <c r="BB37"/>
  <c r="G37"/>
  <c r="G45"/>
  <c r="E10" i="2"/>
  <c r="B10"/>
  <c r="A10"/>
  <c r="C45" i="3"/>
  <c r="BE29"/>
  <c r="BD29"/>
  <c r="BC29"/>
  <c r="BB29"/>
  <c r="G29"/>
  <c r="BA29"/>
  <c r="BE28"/>
  <c r="BD28"/>
  <c r="BC28"/>
  <c r="BB28"/>
  <c r="G28"/>
  <c r="B9" i="2"/>
  <c r="A9"/>
  <c r="C31" i="3"/>
  <c r="BE22"/>
  <c r="BD22"/>
  <c r="BC22"/>
  <c r="BB22"/>
  <c r="G22"/>
  <c r="BA22"/>
  <c r="BE20"/>
  <c r="BD20"/>
  <c r="BC20"/>
  <c r="BB20"/>
  <c r="G20"/>
  <c r="B8" i="2"/>
  <c r="A8"/>
  <c r="B7"/>
  <c r="A7"/>
  <c r="C18" i="3"/>
  <c r="F3"/>
  <c r="C2" i="2"/>
  <c r="C1"/>
  <c r="G8" i="1"/>
  <c r="G26" i="3"/>
  <c r="E8" i="2"/>
  <c r="A38" i="3"/>
  <c r="E7" i="2"/>
  <c r="BB48" i="3"/>
  <c r="F11" i="2"/>
  <c r="BA28" i="3"/>
  <c r="BA31"/>
  <c r="G31"/>
  <c r="E9" i="2"/>
  <c r="BA48" i="3"/>
  <c r="BC48"/>
  <c r="G11" i="2"/>
  <c r="BE48" i="3"/>
  <c r="I11" i="2"/>
  <c r="BA20" i="3"/>
  <c r="BA26"/>
  <c r="BD48"/>
  <c r="H11" i="2"/>
  <c r="BA18" i="3"/>
  <c r="BE26"/>
  <c r="I8" i="2"/>
  <c r="BE45" i="3"/>
  <c r="I10" i="2"/>
  <c r="BC18" i="3"/>
  <c r="G7" i="2"/>
  <c r="BE18" i="3"/>
  <c r="I7" i="2"/>
  <c r="BC31" i="3"/>
  <c r="G9" i="2"/>
  <c r="BE31" i="3"/>
  <c r="I9" i="2"/>
  <c r="BA37" i="3"/>
  <c r="BA45"/>
  <c r="BB26"/>
  <c r="F8" i="2"/>
  <c r="BD26" i="3"/>
  <c r="H8" i="2"/>
  <c r="BC26" i="3"/>
  <c r="G8" i="2"/>
  <c r="BB45" i="3"/>
  <c r="F10" i="2"/>
  <c r="BD45" i="3"/>
  <c r="H10" i="2"/>
  <c r="BC45" i="3"/>
  <c r="G10" i="2"/>
  <c r="BB18" i="3"/>
  <c r="F7" i="2"/>
  <c r="BD18" i="3"/>
  <c r="H7" i="2"/>
  <c r="BB31" i="3"/>
  <c r="F9" i="2"/>
  <c r="BD31" i="3"/>
  <c r="H9" i="2"/>
  <c r="G48" i="3"/>
  <c r="E11" i="2"/>
  <c r="A39" i="3"/>
  <c r="A40"/>
  <c r="G12" i="2"/>
  <c r="C14" i="1"/>
  <c r="H12" i="2"/>
  <c r="C15" i="1"/>
  <c r="F12" i="2"/>
  <c r="C17" i="1"/>
  <c r="I12" i="2"/>
  <c r="C20" i="1"/>
  <c r="E12" i="2"/>
  <c r="A41" i="3"/>
  <c r="A42"/>
  <c r="A43"/>
  <c r="A44"/>
  <c r="A47"/>
  <c r="C16" i="1"/>
  <c r="C18"/>
  <c r="C21"/>
  <c r="G21" i="2"/>
  <c r="I21"/>
  <c r="H22"/>
  <c r="E24"/>
  <c r="G14" i="1"/>
  <c r="G22"/>
  <c r="C22"/>
  <c r="F32"/>
  <c r="F33"/>
  <c r="F34"/>
</calcChain>
</file>

<file path=xl/sharedStrings.xml><?xml version="1.0" encoding="utf-8"?>
<sst xmlns="http://schemas.openxmlformats.org/spreadsheetml/2006/main" count="234" uniqueCount="172">
  <si>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</si>
  <si>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</si>
  <si>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</si>
  <si>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</si>
  <si>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</si>
  <si>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</si>
  <si>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</si>
  <si>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</si>
  <si>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</si>
  <si>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</si>
  <si>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</si>
  <si>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</si>
  <si>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</si>
  <si>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</si>
  <si>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</si>
  <si>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</si>
  <si>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</si>
  <si>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</si>
  <si>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</si>
  <si>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</si>
  <si>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</si>
  <si>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</si>
  <si>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</si>
  <si>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</si>
  <si>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</si>
  <si>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</si>
  <si>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</si>
  <si>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</si>
  <si>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</si>
  <si>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</si>
  <si>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</si>
  <si>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</si>
  <si>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</si>
  <si>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</si>
  <si>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</si>
  <si>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</si>
  <si>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</si>
  <si>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</si>
  <si>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</si>
  <si>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</si>
  <si>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</si>
  <si>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</si>
  <si>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</si>
  <si>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</si>
  <si>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</si>
  <si>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</si>
  <si>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</si>
  <si>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</si>
  <si>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</si>
  <si>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</si>
  <si>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</si>
  <si>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</si>
  <si>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</si>
  <si>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</si>
  <si>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</si>
  <si>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</si>
  <si>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</si>
  <si>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</si>
  <si>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</si>
  <si>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</si>
  <si>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</si>
  <si>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</si>
  <si>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</si>
  <si>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</si>
  <si>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</si>
  <si>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</si>
  <si>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</si>
  <si>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m2</t>
  </si>
  <si>
    <t>5</t>
  </si>
  <si>
    <t>Komunikace</t>
  </si>
  <si>
    <t xml:space="preserve">Podklad ze štěrkodrti po zhutnění tloušťky 20 cm </t>
  </si>
  <si>
    <t>m</t>
  </si>
  <si>
    <t>kus</t>
  </si>
  <si>
    <t>8</t>
  </si>
  <si>
    <t>Trubní vedení</t>
  </si>
  <si>
    <t xml:space="preserve">Výšková úprava vstupu do 20 cm, zvýšení poklopu </t>
  </si>
  <si>
    <t>91</t>
  </si>
  <si>
    <t>Doplňující práce na komunikaci</t>
  </si>
  <si>
    <t xml:space="preserve">Nájem dopravní značky včetně stojanu </t>
  </si>
  <si>
    <t>ks/den</t>
  </si>
  <si>
    <t>t</t>
  </si>
  <si>
    <t>99</t>
  </si>
  <si>
    <t>Staveništní přesun hmot</t>
  </si>
  <si>
    <t xml:space="preserve">Přesun hmot, pozemní komunikace, kryt živičný </t>
  </si>
  <si>
    <t>Zařízení staveniště</t>
  </si>
  <si>
    <t>Výšková úprava vstupu do 20 cm, zvýšení mříže úprava uličních vpustí</t>
  </si>
  <si>
    <t xml:space="preserve">Úprava ploch kolem hydrantů.. v živ.krytech do 2 m2 </t>
  </si>
  <si>
    <t>564 86-1111</t>
  </si>
  <si>
    <t>914 11-1111</t>
  </si>
  <si>
    <t>Montáž svislé dopravní značky do velikosti 1 m2 objímkami na sloupek nebo konzolu</t>
  </si>
  <si>
    <t>914-51-1112</t>
  </si>
  <si>
    <t>Montáž sloupku dopravních značek délky do 3,5 m s betonovým základem a patkou</t>
  </si>
  <si>
    <t>899 33-1111</t>
  </si>
  <si>
    <t>899 23-1111</t>
  </si>
  <si>
    <t>Geodetické práce před a po výstavbě</t>
  </si>
  <si>
    <t>kpl</t>
  </si>
  <si>
    <t>"Vytyčení inženýrských sítí pro celou stavbu, včetně dočasné stabilizace"</t>
  </si>
  <si>
    <t>"zaměření skutečného provedení stavby"1</t>
  </si>
  <si>
    <t>822 2</t>
  </si>
  <si>
    <t>Ing. Tomáš Kapal</t>
  </si>
  <si>
    <t>89943-1111</t>
  </si>
  <si>
    <t>Výšková úprava uličního vstupu nebo vpusti do 200 mm zvýšením krycího hrnce, šoupěte nebo hydrantu</t>
  </si>
  <si>
    <t>998 22-5111</t>
  </si>
  <si>
    <t>Výstavba komunikace "Nad Školkou" v obci Březová</t>
  </si>
  <si>
    <t>Obec Březová</t>
  </si>
  <si>
    <t>Ing. Jiří Křepinský</t>
  </si>
  <si>
    <t>SO 01 - Komunikace</t>
  </si>
  <si>
    <t>Úprava pláně na násypech bez zhutnění</t>
  </si>
  <si>
    <t>181 20-2301</t>
  </si>
  <si>
    <t>Úprava krytu z kameniva drceného pro nový kryt s doplněním kameniva drceného do 0,06 m3/m2</t>
  </si>
  <si>
    <t>566 30-1111</t>
  </si>
  <si>
    <t>Poznámky</t>
  </si>
  <si>
    <t>Doplnění štěrkodrti v 10% původní plochy</t>
  </si>
  <si>
    <t>Penetrační makadam hrubý PMH tl 90 mm</t>
  </si>
  <si>
    <t>574 38-1111</t>
  </si>
  <si>
    <t>s rozprostřením kameniva na sucho, s postřikem živicí, s posypem. Jako pojivo bude použit silniční ropný asfalt  7 kg/m2</t>
  </si>
  <si>
    <t>916 23-1213</t>
  </si>
  <si>
    <t>Osazení silničního obrubníku betonového do lože z betonu s boční opěrou</t>
  </si>
  <si>
    <t>Obrubník betonový chodníkový ABO 2-15 100x15x25 cm</t>
  </si>
  <si>
    <t>919 79-4441</t>
  </si>
  <si>
    <t>914 99-2001</t>
  </si>
  <si>
    <t>916 33-1112</t>
  </si>
  <si>
    <t>Osazení zahradního obrubníku betonového do lože z betonu s boční opěrou</t>
  </si>
  <si>
    <t>Obrubník betonový parkový 100 x 8 x 20 cm šedý</t>
  </si>
  <si>
    <t>Značka svislá reflexní AL- NK 500 x 700 mm</t>
  </si>
  <si>
    <t>40444257</t>
  </si>
  <si>
    <t>Značka svislá reflexní AL- NK 1000 x 500 mm (IP 26a, IP 26b)</t>
  </si>
  <si>
    <t>Dodávka svislé dopravní značky IP12</t>
  </si>
  <si>
    <t>Sloupek Zn 60 - 350</t>
  </si>
  <si>
    <t>Provizorní dopravní značení po dobu stavby</t>
  </si>
  <si>
    <t>596 21-1110</t>
  </si>
  <si>
    <t>Kladení zámkové dlažby komunikací pro pěší tl 60 mm skupiny A pl do 50 m2</t>
  </si>
  <si>
    <t>592-45267</t>
  </si>
  <si>
    <t>Dlažba betonová, povrch reliéfní, barevná, tl. 6cm např.Best KLASIKO přírodní reliéf20x10x6, 1%prořez</t>
  </si>
  <si>
    <t>Součástí položky jsou náklady na montáž značek včetně upevňovacího materiálu na předem připravený sloupek.</t>
  </si>
  <si>
    <t>Vodorovné dopravní značení bílým plastem přechody pro chodce, šipky, symboly</t>
  </si>
  <si>
    <t>915 23-1111</t>
  </si>
  <si>
    <t>%</t>
  </si>
  <si>
    <t>Základna</t>
  </si>
  <si>
    <t>OSTAT POŽADAVKY - DOKUMENTACE SKUTEČ PROVEDENÍ V DIGIT FORMĚ</t>
  </si>
  <si>
    <t>ZAŘÍZENÍ STAVENIŠTĚ - ZŘÍZENÍ, PROVOZ, DEMONTÁŽ</t>
  </si>
  <si>
    <t>pozn: Zařízení staveniště na vybraném místě, včetně ploch pro ukládání materiálů, stavebních strojů, včetně vyřízení povolení k umístění zařízení staveniště na dané parcele.  (Bude-li pro stavbu využito zařízení staveniště, které je součástí jiného objektu, bude u této položky nulová cena.)
Tech. Specifikace: zahrnuje objednatelem povolené náklady na pořízení (event. pronájem), provozování, udržování a likvidaci zhotovitelova zařízení</t>
  </si>
  <si>
    <t xml:space="preserve"> SO 101  VRN celkem</t>
  </si>
  <si>
    <t>"Geodetické vytyčení obrub "</t>
  </si>
  <si>
    <t>594 51-1111</t>
  </si>
  <si>
    <t>Dlažba z lomového kamene s provedením lože z betonu</t>
  </si>
  <si>
    <t>181 30-1102</t>
  </si>
  <si>
    <t>Rozprostření ornice tl vrstvy do 150 mm pl do 500 m2 v rovině nebo ve svahu do 1:5</t>
  </si>
  <si>
    <t>181 41-1151</t>
  </si>
  <si>
    <t>Založení parkového trávníku travním kobercem plochy do 1000 m2 v rovině a ve svahu do 1:5</t>
  </si>
  <si>
    <t>Zelený pás podél komunikace</t>
  </si>
  <si>
    <t>Pokládka lomového kamene v kolí uličních vpustí</t>
  </si>
  <si>
    <t>Pokládka hmatných prvků pro osoby se sníženou orientací</t>
  </si>
  <si>
    <t>Příprava stávajícího podkladu před pokládkou Penetračního makadamu. Položka obsahuje vyrovnání profilu v příčném i podélném směru, vlhčení, zhutnění, doplnění kameniva drceného včetně rozprostření a zhutnění</t>
  </si>
  <si>
    <t>122 20-1102</t>
  </si>
  <si>
    <t xml:space="preserve">Odkopávky nezapažené v hor. 3 do 1000 m3 </t>
  </si>
  <si>
    <t>m3</t>
  </si>
  <si>
    <t>122 20-1109</t>
  </si>
  <si>
    <t xml:space="preserve">Příplatek za lepivost - odkopávky v hor. 3 </t>
  </si>
  <si>
    <t>167 10-1101</t>
  </si>
  <si>
    <t xml:space="preserve">Nakládání výkopku z hor.1-4 v množství do 100 m3 </t>
  </si>
  <si>
    <t>162 60-1102</t>
  </si>
  <si>
    <t xml:space="preserve">Vodorovné přemístění výkopku z hor.1-4 do 5000 m </t>
  </si>
  <si>
    <t>171 20-1201</t>
  </si>
  <si>
    <t xml:space="preserve">Uložení sypaniny na skládku </t>
  </si>
  <si>
    <t xml:space="preserve">Poplatek za skládku zeminy </t>
  </si>
  <si>
    <t>162 70-2199</t>
  </si>
  <si>
    <t>Výkop na konci větve B, aby byl zajištěn vjezd na pole</t>
  </si>
  <si>
    <t>113 10-8441</t>
  </si>
  <si>
    <t>Rozrytí krytu z kameniva bez zhutnění bez živičného pojiva</t>
  </si>
  <si>
    <t>M2</t>
  </si>
  <si>
    <t>Úprava stávajících podkladních vrstev ze štěrkodrti</t>
  </si>
</sst>
</file>

<file path=xl/styles.xml><?xml version="1.0" encoding="utf-8"?>
<styleSheet xmlns="http://schemas.openxmlformats.org/spreadsheetml/2006/main">
  <numFmts count="8">
    <numFmt numFmtId="42" formatCode="_-* #,##0\ &quot;Kč&quot;_-;\-* #,##0\ &quot;Kč&quot;_-;_-* &quot;-&quot;\ &quot;Kč&quot;_-;_-@_-"/>
    <numFmt numFmtId="164" formatCode="dd/mm/yy"/>
    <numFmt numFmtId="165" formatCode="#,##0\ &quot;Kč&quot;"/>
    <numFmt numFmtId="166" formatCode="#,##0.000;\-#,##0.000"/>
    <numFmt numFmtId="167" formatCode="#,##0.00;\-#,##0.00"/>
    <numFmt numFmtId="168" formatCode="0.000"/>
    <numFmt numFmtId="169" formatCode="#,##0.00000_ ;\-#,##0.00000\ "/>
    <numFmt numFmtId="170" formatCode="_-* #,##0.00\ &quot;Kč&quot;_-;\-* #,##0.00\ &quot;Kč&quot;_-;_-* &quot;-&quot;\ &quot;Kč&quot;_-;_-@_-"/>
  </numFmts>
  <fonts count="17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sz val="10"/>
      <color indexed="9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8"/>
      <color indexed="63"/>
      <name val="Trebuchet MS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23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5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centerContinuous"/>
    </xf>
    <xf numFmtId="0" fontId="5" fillId="0" borderId="22" xfId="0" applyFont="1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3" fontId="0" fillId="0" borderId="26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3" fontId="0" fillId="0" borderId="15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7" fillId="0" borderId="14" xfId="0" applyFont="1" applyBorder="1"/>
    <xf numFmtId="3" fontId="0" fillId="0" borderId="33" xfId="0" applyNumberFormat="1" applyBorder="1"/>
    <xf numFmtId="0" fontId="0" fillId="0" borderId="34" xfId="0" applyBorder="1"/>
    <xf numFmtId="3" fontId="0" fillId="0" borderId="35" xfId="0" applyNumberFormat="1" applyBorder="1"/>
    <xf numFmtId="0" fontId="0" fillId="0" borderId="36" xfId="0" applyBorder="1"/>
    <xf numFmtId="0" fontId="0" fillId="0" borderId="37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5" xfId="0" applyNumberFormat="1" applyBorder="1"/>
    <xf numFmtId="165" fontId="0" fillId="0" borderId="0" xfId="0" applyNumberFormat="1" applyBorder="1"/>
    <xf numFmtId="0" fontId="6" fillId="0" borderId="34" xfId="0" applyFont="1" applyFill="1" applyBorder="1"/>
    <xf numFmtId="0" fontId="6" fillId="0" borderId="35" xfId="0" applyFont="1" applyFill="1" applyBorder="1"/>
    <xf numFmtId="0" fontId="6" fillId="0" borderId="38" xfId="0" applyFont="1" applyFill="1" applyBorder="1"/>
    <xf numFmtId="165" fontId="6" fillId="0" borderId="35" xfId="0" applyNumberFormat="1" applyFont="1" applyFill="1" applyBorder="1"/>
    <xf numFmtId="0" fontId="6" fillId="0" borderId="39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0" xfId="1" applyFont="1" applyBorder="1"/>
    <xf numFmtId="0" fontId="9" fillId="0" borderId="40" xfId="1" applyBorder="1"/>
    <xf numFmtId="0" fontId="9" fillId="0" borderId="40" xfId="1" applyBorder="1" applyAlignment="1">
      <alignment horizontal="right"/>
    </xf>
    <xf numFmtId="0" fontId="9" fillId="0" borderId="40" xfId="1" applyFont="1" applyBorder="1"/>
    <xf numFmtId="0" fontId="0" fillId="0" borderId="40" xfId="0" applyNumberFormat="1" applyBorder="1" applyAlignment="1">
      <alignment horizontal="left"/>
    </xf>
    <xf numFmtId="0" fontId="0" fillId="0" borderId="41" xfId="0" applyNumberFormat="1" applyBorder="1"/>
    <xf numFmtId="0" fontId="3" fillId="0" borderId="42" xfId="1" applyFont="1" applyBorder="1"/>
    <xf numFmtId="0" fontId="9" fillId="0" borderId="42" xfId="1" applyBorder="1"/>
    <xf numFmtId="0" fontId="9" fillId="0" borderId="42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1" xfId="0" applyNumberFormat="1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0" fontId="5" fillId="0" borderId="43" xfId="0" applyFont="1" applyFill="1" applyBorder="1"/>
    <xf numFmtId="0" fontId="5" fillId="0" borderId="44" xfId="0" applyFont="1" applyFill="1" applyBorder="1"/>
    <xf numFmtId="0" fontId="5" fillId="0" borderId="45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1" xfId="0" applyFont="1" applyFill="1" applyBorder="1"/>
    <xf numFmtId="3" fontId="5" fillId="0" borderId="23" xfId="0" applyNumberFormat="1" applyFont="1" applyFill="1" applyBorder="1"/>
    <xf numFmtId="3" fontId="5" fillId="0" borderId="43" xfId="0" applyNumberFormat="1" applyFont="1" applyFill="1" applyBorder="1"/>
    <xf numFmtId="3" fontId="5" fillId="0" borderId="44" xfId="0" applyNumberFormat="1" applyFont="1" applyFill="1" applyBorder="1"/>
    <xf numFmtId="3" fontId="5" fillId="0" borderId="45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46" xfId="1" applyNumberFormat="1" applyFont="1" applyFill="1" applyBorder="1"/>
    <xf numFmtId="0" fontId="4" fillId="0" borderId="30" xfId="1" applyFont="1" applyFill="1" applyBorder="1" applyAlignment="1">
      <alignment horizontal="center"/>
    </xf>
    <xf numFmtId="0" fontId="4" fillId="0" borderId="30" xfId="1" applyNumberFormat="1" applyFont="1" applyFill="1" applyBorder="1" applyAlignment="1">
      <alignment horizontal="center"/>
    </xf>
    <xf numFmtId="0" fontId="4" fillId="0" borderId="46" xfId="1" applyFont="1" applyFill="1" applyBorder="1" applyAlignment="1">
      <alignment horizontal="center"/>
    </xf>
    <xf numFmtId="0" fontId="5" fillId="0" borderId="47" xfId="1" applyFont="1" applyFill="1" applyBorder="1" applyAlignment="1">
      <alignment horizontal="center"/>
    </xf>
    <xf numFmtId="49" fontId="5" fillId="0" borderId="47" xfId="1" applyNumberFormat="1" applyFont="1" applyFill="1" applyBorder="1" applyAlignment="1">
      <alignment horizontal="left"/>
    </xf>
    <xf numFmtId="0" fontId="5" fillId="0" borderId="47" xfId="1" applyFont="1" applyFill="1" applyBorder="1"/>
    <xf numFmtId="0" fontId="9" fillId="0" borderId="47" xfId="1" applyFill="1" applyBorder="1" applyAlignment="1">
      <alignment horizontal="center"/>
    </xf>
    <xf numFmtId="0" fontId="9" fillId="0" borderId="47" xfId="1" applyNumberFormat="1" applyFill="1" applyBorder="1" applyAlignment="1">
      <alignment horizontal="right"/>
    </xf>
    <xf numFmtId="0" fontId="9" fillId="0" borderId="47" xfId="1" applyNumberFormat="1" applyFill="1" applyBorder="1"/>
    <xf numFmtId="0" fontId="9" fillId="0" borderId="0" xfId="1" applyNumberFormat="1"/>
    <xf numFmtId="0" fontId="12" fillId="0" borderId="0" xfId="1" applyFont="1"/>
    <xf numFmtId="0" fontId="7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/>
    </xf>
    <xf numFmtId="49" fontId="3" fillId="0" borderId="48" xfId="1" applyNumberFormat="1" applyFont="1" applyFill="1" applyBorder="1" applyAlignment="1">
      <alignment horizontal="left"/>
    </xf>
    <xf numFmtId="0" fontId="3" fillId="0" borderId="48" xfId="1" applyFont="1" applyFill="1" applyBorder="1"/>
    <xf numFmtId="4" fontId="9" fillId="0" borderId="48" xfId="1" applyNumberFormat="1" applyFill="1" applyBorder="1" applyAlignment="1">
      <alignment horizontal="right"/>
    </xf>
    <xf numFmtId="4" fontId="5" fillId="0" borderId="48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3" fillId="0" borderId="0" xfId="1" applyFont="1" applyAlignment="1"/>
    <xf numFmtId="0" fontId="9" fillId="0" borderId="0" xfId="1" applyAlignment="1">
      <alignment horizontal="right"/>
    </xf>
    <xf numFmtId="0" fontId="14" fillId="0" borderId="0" xfId="1" applyFont="1" applyBorder="1"/>
    <xf numFmtId="3" fontId="14" fillId="0" borderId="0" xfId="1" applyNumberFormat="1" applyFont="1" applyBorder="1" applyAlignment="1">
      <alignment horizontal="right"/>
    </xf>
    <xf numFmtId="4" fontId="14" fillId="0" borderId="0" xfId="1" applyNumberFormat="1" applyFont="1" applyBorder="1"/>
    <xf numFmtId="0" fontId="13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47" xfId="0" applyNumberFormat="1" applyFont="1" applyFill="1" applyBorder="1"/>
    <xf numFmtId="3" fontId="7" fillId="0" borderId="49" xfId="0" applyNumberFormat="1" applyFont="1" applyFill="1" applyBorder="1"/>
    <xf numFmtId="0" fontId="7" fillId="0" borderId="6" xfId="0" applyFont="1" applyBorder="1" applyAlignment="1">
      <alignment horizontal="center" vertical="center" wrapText="1"/>
    </xf>
    <xf numFmtId="166" fontId="7" fillId="0" borderId="47" xfId="0" applyNumberFormat="1" applyFont="1" applyBorder="1" applyAlignment="1">
      <alignment horizontal="right" vertical="center"/>
    </xf>
    <xf numFmtId="167" fontId="0" fillId="0" borderId="0" xfId="0" applyNumberFormat="1" applyFont="1" applyBorder="1" applyAlignment="1">
      <alignment vertical="center"/>
    </xf>
    <xf numFmtId="0" fontId="0" fillId="0" borderId="50" xfId="0" applyBorder="1" applyAlignment="1">
      <alignment vertical="center"/>
    </xf>
    <xf numFmtId="167" fontId="7" fillId="0" borderId="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166" fontId="15" fillId="0" borderId="47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4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51" xfId="0" applyFont="1" applyBorder="1" applyAlignment="1">
      <alignment horizontal="left" vertical="center"/>
    </xf>
    <xf numFmtId="166" fontId="15" fillId="0" borderId="4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168" fontId="7" fillId="0" borderId="48" xfId="0" applyNumberFormat="1" applyFont="1" applyFill="1" applyBorder="1" applyAlignment="1">
      <alignment horizontal="right"/>
    </xf>
    <xf numFmtId="167" fontId="0" fillId="0" borderId="15" xfId="0" applyNumberFormat="1" applyFont="1" applyBorder="1" applyAlignment="1">
      <alignment vertical="center"/>
    </xf>
    <xf numFmtId="4" fontId="7" fillId="0" borderId="46" xfId="0" applyNumberFormat="1" applyFont="1" applyFill="1" applyBorder="1" applyAlignment="1">
      <alignment horizontal="right"/>
    </xf>
    <xf numFmtId="167" fontId="7" fillId="0" borderId="17" xfId="0" applyNumberFormat="1" applyFont="1" applyBorder="1" applyAlignment="1">
      <alignment vertical="center"/>
    </xf>
    <xf numFmtId="14" fontId="0" fillId="0" borderId="0" xfId="0" applyNumberFormat="1" applyBorder="1"/>
    <xf numFmtId="0" fontId="7" fillId="0" borderId="0" xfId="2"/>
    <xf numFmtId="0" fontId="10" fillId="0" borderId="47" xfId="1" applyFont="1" applyFill="1" applyBorder="1" applyAlignment="1">
      <alignment horizontal="center"/>
    </xf>
    <xf numFmtId="49" fontId="10" fillId="0" borderId="47" xfId="1" applyNumberFormat="1" applyFont="1" applyFill="1" applyBorder="1" applyAlignment="1">
      <alignment horizontal="left"/>
    </xf>
    <xf numFmtId="0" fontId="10" fillId="0" borderId="47" xfId="1" applyFont="1" applyFill="1" applyBorder="1" applyAlignment="1">
      <alignment wrapText="1"/>
    </xf>
    <xf numFmtId="49" fontId="10" fillId="0" borderId="47" xfId="1" applyNumberFormat="1" applyFont="1" applyFill="1" applyBorder="1" applyAlignment="1">
      <alignment horizontal="center" shrinkToFit="1"/>
    </xf>
    <xf numFmtId="4" fontId="10" fillId="0" borderId="47" xfId="1" applyNumberFormat="1" applyFont="1" applyFill="1" applyBorder="1" applyAlignment="1">
      <alignment horizontal="right"/>
    </xf>
    <xf numFmtId="4" fontId="10" fillId="0" borderId="47" xfId="1" applyNumberFormat="1" applyFont="1" applyFill="1" applyBorder="1"/>
    <xf numFmtId="4" fontId="10" fillId="0" borderId="47" xfId="1" applyNumberFormat="1" applyFont="1" applyFill="1" applyBorder="1" applyAlignment="1">
      <alignment wrapText="1"/>
    </xf>
    <xf numFmtId="49" fontId="10" fillId="0" borderId="47" xfId="1" applyNumberFormat="1" applyFont="1" applyFill="1" applyBorder="1" applyAlignment="1">
      <alignment horizontal="left" vertical="top"/>
    </xf>
    <xf numFmtId="0" fontId="10" fillId="0" borderId="47" xfId="1" applyFont="1" applyFill="1" applyBorder="1" applyAlignment="1">
      <alignment vertical="top" wrapText="1"/>
    </xf>
    <xf numFmtId="49" fontId="10" fillId="0" borderId="47" xfId="1" applyNumberFormat="1" applyFont="1" applyFill="1" applyBorder="1" applyAlignment="1">
      <alignment horizontal="center" vertical="top" shrinkToFit="1"/>
    </xf>
    <xf numFmtId="0" fontId="9" fillId="0" borderId="47" xfId="1" applyNumberFormat="1" applyFill="1" applyBorder="1" applyAlignment="1">
      <alignment horizontal="right" vertical="top"/>
    </xf>
    <xf numFmtId="0" fontId="9" fillId="0" borderId="47" xfId="1" applyNumberFormat="1" applyFill="1" applyBorder="1" applyAlignment="1">
      <alignment vertical="top"/>
    </xf>
    <xf numFmtId="4" fontId="10" fillId="0" borderId="47" xfId="1" applyNumberFormat="1" applyFont="1" applyFill="1" applyBorder="1" applyAlignment="1">
      <alignment horizontal="right" vertical="top"/>
    </xf>
    <xf numFmtId="4" fontId="10" fillId="0" borderId="47" xfId="1" applyNumberFormat="1" applyFont="1" applyFill="1" applyBorder="1" applyAlignment="1">
      <alignment vertical="top"/>
    </xf>
    <xf numFmtId="0" fontId="10" fillId="0" borderId="47" xfId="1" applyFont="1" applyFill="1" applyBorder="1" applyAlignment="1">
      <alignment horizontal="center" vertical="top"/>
    </xf>
    <xf numFmtId="4" fontId="10" fillId="0" borderId="47" xfId="1" applyNumberFormat="1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3" xfId="0" applyFont="1" applyFill="1" applyBorder="1"/>
    <xf numFmtId="0" fontId="0" fillId="0" borderId="4" xfId="0" applyFill="1" applyBorder="1"/>
    <xf numFmtId="0" fontId="5" fillId="0" borderId="28" xfId="0" applyFont="1" applyFill="1" applyBorder="1" applyAlignment="1">
      <alignment horizontal="right"/>
    </xf>
    <xf numFmtId="0" fontId="5" fillId="0" borderId="52" xfId="0" applyFont="1" applyFill="1" applyBorder="1" applyAlignment="1">
      <alignment horizontal="right"/>
    </xf>
    <xf numFmtId="0" fontId="5" fillId="0" borderId="29" xfId="0" applyFont="1" applyFill="1" applyBorder="1" applyAlignment="1">
      <alignment horizontal="center"/>
    </xf>
    <xf numFmtId="4" fontId="4" fillId="0" borderId="28" xfId="0" applyNumberFormat="1" applyFont="1" applyFill="1" applyBorder="1" applyAlignment="1">
      <alignment horizontal="right"/>
    </xf>
    <xf numFmtId="4" fontId="4" fillId="0" borderId="53" xfId="0" applyNumberFormat="1" applyFont="1" applyFill="1" applyBorder="1" applyAlignment="1">
      <alignment horizontal="right"/>
    </xf>
    <xf numFmtId="168" fontId="7" fillId="0" borderId="48" xfId="0" applyNumberFormat="1" applyFont="1" applyFill="1" applyBorder="1" applyAlignment="1">
      <alignment horizontal="right" vertical="center"/>
    </xf>
    <xf numFmtId="169" fontId="16" fillId="3" borderId="5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5" xfId="0" applyFill="1" applyBorder="1"/>
    <xf numFmtId="0" fontId="5" fillId="0" borderId="56" xfId="0" applyFont="1" applyFill="1" applyBorder="1"/>
    <xf numFmtId="0" fontId="0" fillId="0" borderId="56" xfId="0" applyFill="1" applyBorder="1"/>
    <xf numFmtId="4" fontId="0" fillId="0" borderId="39" xfId="0" applyNumberFormat="1" applyFill="1" applyBorder="1"/>
    <xf numFmtId="4" fontId="0" fillId="0" borderId="56" xfId="0" applyNumberFormat="1" applyFill="1" applyBorder="1"/>
    <xf numFmtId="42" fontId="5" fillId="0" borderId="21" xfId="0" applyNumberFormat="1" applyFont="1" applyFill="1" applyBorder="1"/>
    <xf numFmtId="0" fontId="1" fillId="0" borderId="22" xfId="0" applyFont="1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170" fontId="0" fillId="0" borderId="0" xfId="0" applyNumberFormat="1" applyBorder="1"/>
    <xf numFmtId="0" fontId="3" fillId="4" borderId="40" xfId="1" applyFont="1" applyFill="1" applyBorder="1"/>
    <xf numFmtId="0" fontId="9" fillId="4" borderId="40" xfId="1" applyFill="1" applyBorder="1"/>
    <xf numFmtId="0" fontId="10" fillId="4" borderId="40" xfId="1" applyFont="1" applyFill="1" applyBorder="1" applyAlignment="1">
      <alignment horizontal="right"/>
    </xf>
    <xf numFmtId="0" fontId="9" fillId="4" borderId="40" xfId="1" applyFill="1" applyBorder="1" applyAlignment="1">
      <alignment horizontal="left"/>
    </xf>
    <xf numFmtId="0" fontId="9" fillId="4" borderId="41" xfId="1" applyFill="1" applyBorder="1"/>
    <xf numFmtId="0" fontId="3" fillId="4" borderId="42" xfId="1" applyFont="1" applyFill="1" applyBorder="1"/>
    <xf numFmtId="0" fontId="9" fillId="4" borderId="42" xfId="1" applyFill="1" applyBorder="1"/>
    <xf numFmtId="0" fontId="9" fillId="4" borderId="57" xfId="1" applyFill="1" applyBorder="1"/>
    <xf numFmtId="0" fontId="0" fillId="0" borderId="0" xfId="0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5" fillId="0" borderId="58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3" fontId="5" fillId="0" borderId="56" xfId="0" applyNumberFormat="1" applyFont="1" applyFill="1" applyBorder="1" applyAlignment="1">
      <alignment horizontal="right"/>
    </xf>
    <xf numFmtId="3" fontId="5" fillId="0" borderId="39" xfId="0" applyNumberFormat="1" applyFont="1" applyFill="1" applyBorder="1" applyAlignment="1">
      <alignment horizontal="right"/>
    </xf>
    <xf numFmtId="0" fontId="15" fillId="0" borderId="32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49" fontId="1" fillId="0" borderId="21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0" fontId="9" fillId="0" borderId="60" xfId="1" applyFont="1" applyBorder="1" applyAlignment="1">
      <alignment horizontal="center"/>
    </xf>
    <xf numFmtId="0" fontId="9" fillId="0" borderId="61" xfId="1" applyFont="1" applyBorder="1" applyAlignment="1">
      <alignment horizontal="center"/>
    </xf>
    <xf numFmtId="0" fontId="9" fillId="0" borderId="62" xfId="1" applyFont="1" applyBorder="1" applyAlignment="1">
      <alignment horizontal="center"/>
    </xf>
    <xf numFmtId="0" fontId="9" fillId="0" borderId="63" xfId="1" applyFont="1" applyBorder="1" applyAlignment="1">
      <alignment horizontal="center"/>
    </xf>
    <xf numFmtId="0" fontId="9" fillId="0" borderId="42" xfId="1" applyFont="1" applyBorder="1" applyAlignment="1">
      <alignment horizontal="left"/>
    </xf>
    <xf numFmtId="0" fontId="9" fillId="0" borderId="57" xfId="1" applyFont="1" applyBorder="1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4" borderId="60" xfId="1" applyFont="1" applyFill="1" applyBorder="1" applyAlignment="1">
      <alignment horizontal="center"/>
    </xf>
    <xf numFmtId="0" fontId="9" fillId="4" borderId="61" xfId="1" applyFont="1" applyFill="1" applyBorder="1" applyAlignment="1">
      <alignment horizontal="center"/>
    </xf>
    <xf numFmtId="49" fontId="9" fillId="4" borderId="62" xfId="1" applyNumberFormat="1" applyFont="1" applyFill="1" applyBorder="1" applyAlignment="1">
      <alignment horizontal="center"/>
    </xf>
    <xf numFmtId="0" fontId="9" fillId="4" borderId="63" xfId="1" applyFont="1" applyFill="1" applyBorder="1" applyAlignment="1">
      <alignment horizontal="center"/>
    </xf>
    <xf numFmtId="0" fontId="9" fillId="4" borderId="42" xfId="1" applyFill="1" applyBorder="1" applyAlignment="1">
      <alignment horizontal="center" shrinkToFit="1"/>
    </xf>
    <xf numFmtId="0" fontId="11" fillId="0" borderId="0" xfId="1" applyFont="1" applyAlignment="1">
      <alignment horizontal="center"/>
    </xf>
    <xf numFmtId="0" fontId="11" fillId="0" borderId="42" xfId="1" applyFont="1" applyBorder="1" applyAlignment="1">
      <alignment horizontal="center"/>
    </xf>
  </cellXfs>
  <cellStyles count="3">
    <cellStyle name="normální" xfId="0" builtinId="0"/>
    <cellStyle name="normální_POL.XLS" xfId="1"/>
    <cellStyle name="normální_POL.XL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topLeftCell="A19" workbookViewId="0">
      <selection activeCell="D26" sqref="D26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5.710937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/>
    <row r="3" spans="1:57" ht="12.95" customHeight="1">
      <c r="A3" s="3" t="s">
        <v>1</v>
      </c>
      <c r="B3" s="4"/>
      <c r="C3" s="5" t="s">
        <v>2</v>
      </c>
      <c r="D3" s="5"/>
      <c r="E3" s="5"/>
      <c r="F3" s="5" t="s">
        <v>3</v>
      </c>
      <c r="G3" s="6" t="s">
        <v>98</v>
      </c>
    </row>
    <row r="4" spans="1:57" ht="12.95" customHeight="1">
      <c r="A4" s="7"/>
      <c r="B4" s="8"/>
      <c r="C4" s="9"/>
      <c r="D4" s="10"/>
      <c r="E4" s="10"/>
      <c r="F4" s="11"/>
      <c r="G4" s="12"/>
    </row>
    <row r="5" spans="1:57" ht="12.95" customHeight="1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>
      <c r="A6" s="7"/>
      <c r="B6" s="8"/>
      <c r="C6" s="9" t="s">
        <v>103</v>
      </c>
      <c r="D6" s="10"/>
      <c r="E6" s="10"/>
      <c r="F6" s="18"/>
      <c r="G6" s="12"/>
    </row>
    <row r="7" spans="1:57">
      <c r="A7" s="13" t="s">
        <v>8</v>
      </c>
      <c r="B7" s="15"/>
      <c r="C7" s="203"/>
      <c r="D7" s="204"/>
      <c r="E7" s="19" t="s">
        <v>9</v>
      </c>
      <c r="F7" s="20"/>
      <c r="G7" s="21">
        <v>0</v>
      </c>
      <c r="H7" s="22"/>
      <c r="I7" s="22"/>
    </row>
    <row r="8" spans="1:57">
      <c r="A8" s="13" t="s">
        <v>10</v>
      </c>
      <c r="B8" s="15"/>
      <c r="C8" s="203" t="s">
        <v>104</v>
      </c>
      <c r="D8" s="204"/>
      <c r="E8" s="16" t="s">
        <v>11</v>
      </c>
      <c r="F8" s="15"/>
      <c r="G8" s="23">
        <f ca="1">IF(PocetMJ=0,,ROUND((F30+F32)/PocetMJ,1))</f>
        <v>0</v>
      </c>
    </row>
    <row r="9" spans="1:57">
      <c r="A9" s="24" t="s">
        <v>12</v>
      </c>
      <c r="B9" s="25"/>
      <c r="C9" s="25">
        <v>8</v>
      </c>
      <c r="D9" s="25"/>
      <c r="E9" s="26" t="s">
        <v>13</v>
      </c>
      <c r="F9" s="25"/>
      <c r="G9" s="27"/>
    </row>
    <row r="10" spans="1:57">
      <c r="A10" s="28" t="s">
        <v>14</v>
      </c>
      <c r="B10" s="11"/>
      <c r="C10" s="11"/>
      <c r="D10" s="11" t="s">
        <v>105</v>
      </c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>
      <c r="A11" s="28"/>
      <c r="B11" s="11"/>
      <c r="C11" s="11"/>
      <c r="D11" s="11"/>
      <c r="E11" s="205"/>
      <c r="F11" s="206"/>
      <c r="G11" s="207"/>
    </row>
    <row r="12" spans="1:57" ht="28.5" customHeight="1" thickBot="1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>
      <c r="A14" s="40"/>
      <c r="B14" s="41" t="s">
        <v>19</v>
      </c>
      <c r="C14" s="42">
        <f ca="1">Dodavka</f>
        <v>0</v>
      </c>
      <c r="D14" s="43" t="s">
        <v>84</v>
      </c>
      <c r="E14" s="44"/>
      <c r="F14" s="45"/>
      <c r="G14" s="42">
        <f ca="1">Rekapitulace!E24</f>
        <v>0</v>
      </c>
    </row>
    <row r="15" spans="1:57" ht="15.95" customHeight="1">
      <c r="A15" s="40" t="s">
        <v>20</v>
      </c>
      <c r="B15" s="41" t="s">
        <v>21</v>
      </c>
      <c r="C15" s="42">
        <f ca="1">Mont</f>
        <v>0</v>
      </c>
      <c r="D15" s="24"/>
      <c r="E15" s="46"/>
      <c r="F15" s="47"/>
      <c r="G15" s="42"/>
    </row>
    <row r="16" spans="1:57" ht="15.95" customHeight="1">
      <c r="A16" s="40" t="s">
        <v>22</v>
      </c>
      <c r="B16" s="41" t="s">
        <v>23</v>
      </c>
      <c r="C16" s="42">
        <f ca="1">HSV</f>
        <v>0</v>
      </c>
      <c r="D16" s="24"/>
      <c r="E16" s="46"/>
      <c r="F16" s="47"/>
      <c r="G16" s="42"/>
    </row>
    <row r="17" spans="1:7" ht="15.95" customHeight="1">
      <c r="A17" s="48" t="s">
        <v>24</v>
      </c>
      <c r="B17" s="41" t="s">
        <v>25</v>
      </c>
      <c r="C17" s="42">
        <f ca="1">PSV</f>
        <v>0</v>
      </c>
      <c r="D17" s="24"/>
      <c r="E17" s="46"/>
      <c r="F17" s="47"/>
      <c r="G17" s="42"/>
    </row>
    <row r="18" spans="1:7" ht="15.95" customHeight="1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>
      <c r="A19" s="49"/>
      <c r="B19" s="41"/>
      <c r="C19" s="42"/>
      <c r="D19" s="24"/>
      <c r="E19" s="46"/>
      <c r="F19" s="47"/>
      <c r="G19" s="42"/>
    </row>
    <row r="20" spans="1:7" ht="15.95" customHeight="1">
      <c r="A20" s="49" t="s">
        <v>27</v>
      </c>
      <c r="B20" s="41"/>
      <c r="C20" s="42">
        <f ca="1">HZS</f>
        <v>0</v>
      </c>
      <c r="D20" s="24"/>
      <c r="E20" s="46"/>
      <c r="F20" s="47"/>
      <c r="G20" s="42"/>
    </row>
    <row r="21" spans="1:7" ht="15.95" customHeight="1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v>0</v>
      </c>
    </row>
    <row r="22" spans="1:7" ht="15.95" customHeight="1" thickBot="1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G14</f>
        <v>0</v>
      </c>
    </row>
    <row r="23" spans="1:7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>
      <c r="A24" s="13"/>
      <c r="B24" s="15"/>
      <c r="C24" s="16" t="s">
        <v>35</v>
      </c>
      <c r="D24" s="15" t="s">
        <v>99</v>
      </c>
      <c r="E24" s="16" t="s">
        <v>35</v>
      </c>
      <c r="F24" s="15"/>
      <c r="G24" s="17"/>
    </row>
    <row r="25" spans="1:7">
      <c r="A25" s="28" t="s">
        <v>36</v>
      </c>
      <c r="B25" s="56"/>
      <c r="C25" s="29" t="s">
        <v>36</v>
      </c>
      <c r="D25" s="157">
        <v>42284</v>
      </c>
      <c r="E25" s="29" t="s">
        <v>36</v>
      </c>
      <c r="F25" s="11"/>
      <c r="G25" s="12"/>
    </row>
    <row r="26" spans="1:7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>
      <c r="A27" s="28"/>
      <c r="B27" s="11"/>
      <c r="C27" s="29"/>
      <c r="D27" s="11"/>
      <c r="E27" s="29"/>
      <c r="F27" s="11"/>
      <c r="G27" s="12"/>
    </row>
    <row r="28" spans="1:7" ht="97.5" customHeight="1">
      <c r="A28" s="28"/>
      <c r="B28" s="11"/>
      <c r="C28" s="29"/>
      <c r="D28" s="11"/>
      <c r="E28" s="29"/>
      <c r="F28" s="11"/>
      <c r="G28" s="12"/>
    </row>
    <row r="29" spans="1:7">
      <c r="A29" s="13" t="s">
        <v>39</v>
      </c>
      <c r="B29" s="15"/>
      <c r="C29" s="58">
        <v>0</v>
      </c>
      <c r="D29" s="15" t="s">
        <v>40</v>
      </c>
      <c r="E29" s="16"/>
      <c r="F29" s="59"/>
      <c r="G29" s="17"/>
    </row>
    <row r="30" spans="1:7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ROUND(PRODUCT(F30,C31/100),1)</f>
        <v>0</v>
      </c>
      <c r="G31" s="27"/>
    </row>
    <row r="32" spans="1:7">
      <c r="A32" s="13" t="s">
        <v>39</v>
      </c>
      <c r="B32" s="15"/>
      <c r="C32" s="58">
        <v>21</v>
      </c>
      <c r="D32" s="15" t="s">
        <v>40</v>
      </c>
      <c r="E32" s="16"/>
      <c r="F32" s="59">
        <f>C22</f>
        <v>0</v>
      </c>
      <c r="G32" s="17"/>
    </row>
    <row r="33" spans="1:8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ROUND(PRODUCT(F32,C33/100),1)</f>
        <v>0</v>
      </c>
      <c r="G33" s="27"/>
    </row>
    <row r="34" spans="1:8" s="66" customFormat="1" ht="19.5" customHeight="1" thickBot="1">
      <c r="A34" s="61" t="s">
        <v>42</v>
      </c>
      <c r="B34" s="62"/>
      <c r="C34" s="62"/>
      <c r="D34" s="62"/>
      <c r="E34" s="63"/>
      <c r="F34" s="64">
        <f>CEILING(SUM(F29:F33),1)</f>
        <v>0</v>
      </c>
      <c r="G34" s="65"/>
    </row>
    <row r="36" spans="1:8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>
      <c r="A37" s="67"/>
      <c r="B37" s="208"/>
      <c r="C37" s="208"/>
      <c r="D37" s="208"/>
      <c r="E37" s="208"/>
      <c r="F37" s="208"/>
      <c r="G37" s="208"/>
      <c r="H37" t="s">
        <v>4</v>
      </c>
    </row>
    <row r="38" spans="1:8" ht="12.75" customHeight="1">
      <c r="A38" s="68"/>
      <c r="B38" s="208"/>
      <c r="C38" s="208"/>
      <c r="D38" s="208"/>
      <c r="E38" s="208"/>
      <c r="F38" s="208"/>
      <c r="G38" s="208"/>
      <c r="H38" t="s">
        <v>4</v>
      </c>
    </row>
    <row r="39" spans="1:8">
      <c r="A39" s="68"/>
      <c r="B39" s="208"/>
      <c r="C39" s="208"/>
      <c r="D39" s="208"/>
      <c r="E39" s="208"/>
      <c r="F39" s="208"/>
      <c r="G39" s="208"/>
      <c r="H39" t="s">
        <v>4</v>
      </c>
    </row>
    <row r="40" spans="1:8">
      <c r="A40" s="68"/>
      <c r="B40" s="208"/>
      <c r="C40" s="208"/>
      <c r="D40" s="208"/>
      <c r="E40" s="208"/>
      <c r="F40" s="208"/>
      <c r="G40" s="208"/>
      <c r="H40" t="s">
        <v>4</v>
      </c>
    </row>
    <row r="41" spans="1:8">
      <c r="A41" s="68"/>
      <c r="B41" s="208"/>
      <c r="C41" s="208"/>
      <c r="D41" s="208"/>
      <c r="E41" s="208"/>
      <c r="F41" s="208"/>
      <c r="G41" s="208"/>
      <c r="H41" t="s">
        <v>4</v>
      </c>
    </row>
    <row r="42" spans="1:8">
      <c r="A42" s="68"/>
      <c r="B42" s="208"/>
      <c r="C42" s="208"/>
      <c r="D42" s="208"/>
      <c r="E42" s="208"/>
      <c r="F42" s="208"/>
      <c r="G42" s="208"/>
      <c r="H42" t="s">
        <v>4</v>
      </c>
    </row>
    <row r="43" spans="1:8">
      <c r="A43" s="68"/>
      <c r="B43" s="208"/>
      <c r="C43" s="208"/>
      <c r="D43" s="208"/>
      <c r="E43" s="208"/>
      <c r="F43" s="208"/>
      <c r="G43" s="208"/>
      <c r="H43" t="s">
        <v>4</v>
      </c>
    </row>
    <row r="44" spans="1:8">
      <c r="A44" s="68"/>
      <c r="B44" s="208"/>
      <c r="C44" s="208"/>
      <c r="D44" s="208"/>
      <c r="E44" s="208"/>
      <c r="F44" s="208"/>
      <c r="G44" s="208"/>
      <c r="H44" t="s">
        <v>4</v>
      </c>
    </row>
    <row r="45" spans="1:8" ht="3" customHeight="1">
      <c r="A45" s="68"/>
      <c r="B45" s="208"/>
      <c r="C45" s="208"/>
      <c r="D45" s="208"/>
      <c r="E45" s="208"/>
      <c r="F45" s="208"/>
      <c r="G45" s="208"/>
      <c r="H45" t="s">
        <v>4</v>
      </c>
    </row>
    <row r="46" spans="1:8">
      <c r="B46" s="202"/>
      <c r="C46" s="202"/>
      <c r="D46" s="202"/>
      <c r="E46" s="202"/>
      <c r="F46" s="202"/>
      <c r="G46" s="202"/>
    </row>
    <row r="47" spans="1:8">
      <c r="B47" s="202"/>
      <c r="C47" s="202"/>
      <c r="D47" s="202"/>
      <c r="E47" s="202"/>
      <c r="F47" s="202"/>
      <c r="G47" s="202"/>
    </row>
    <row r="48" spans="1:8">
      <c r="B48" s="202"/>
      <c r="C48" s="202"/>
      <c r="D48" s="202"/>
      <c r="E48" s="202"/>
      <c r="F48" s="202"/>
      <c r="G48" s="202"/>
    </row>
    <row r="49" spans="2:7">
      <c r="B49" s="202"/>
      <c r="C49" s="202"/>
      <c r="D49" s="202"/>
      <c r="E49" s="202"/>
      <c r="F49" s="202"/>
      <c r="G49" s="202"/>
    </row>
    <row r="50" spans="2:7">
      <c r="B50" s="202"/>
      <c r="C50" s="202"/>
      <c r="D50" s="202"/>
      <c r="E50" s="202"/>
      <c r="F50" s="202"/>
      <c r="G50" s="202"/>
    </row>
    <row r="51" spans="2:7">
      <c r="B51" s="202"/>
      <c r="C51" s="202"/>
      <c r="D51" s="202"/>
      <c r="E51" s="202"/>
      <c r="F51" s="202"/>
      <c r="G51" s="202"/>
    </row>
    <row r="52" spans="2:7">
      <c r="B52" s="202"/>
      <c r="C52" s="202"/>
      <c r="D52" s="202"/>
      <c r="E52" s="202"/>
      <c r="F52" s="202"/>
      <c r="G52" s="202"/>
    </row>
    <row r="53" spans="2:7">
      <c r="B53" s="202"/>
      <c r="C53" s="202"/>
      <c r="D53" s="202"/>
      <c r="E53" s="202"/>
      <c r="F53" s="202"/>
      <c r="G53" s="202"/>
    </row>
    <row r="54" spans="2:7">
      <c r="B54" s="202"/>
      <c r="C54" s="202"/>
      <c r="D54" s="202"/>
      <c r="E54" s="202"/>
      <c r="F54" s="202"/>
      <c r="G54" s="202"/>
    </row>
    <row r="55" spans="2:7">
      <c r="B55" s="202"/>
      <c r="C55" s="202"/>
      <c r="D55" s="202"/>
      <c r="E55" s="202"/>
      <c r="F55" s="202"/>
      <c r="G55" s="202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honeticPr fontId="0" type="noConversion"/>
  <pageMargins left="0.25" right="0.25" top="0.75" bottom="0.75" header="0.3" footer="0.3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5"/>
  <sheetViews>
    <sheetView workbookViewId="0">
      <selection activeCell="G20" sqref="G20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4.5703125" customWidth="1"/>
    <col min="8" max="8" width="31.28515625" customWidth="1"/>
    <col min="9" max="9" width="10.7109375" customWidth="1"/>
  </cols>
  <sheetData>
    <row r="1" spans="1:57" ht="13.5" thickTop="1">
      <c r="A1" s="223" t="s">
        <v>5</v>
      </c>
      <c r="B1" s="224"/>
      <c r="C1" s="69" t="str">
        <f ca="1">CONCATENATE(cislostavby," ",nazevstavby)</f>
        <v xml:space="preserve"> Výstavba komunikace "Nad Školkou" v obci Březová</v>
      </c>
      <c r="D1" s="70"/>
      <c r="E1" s="71"/>
      <c r="F1" s="70"/>
      <c r="G1" s="72"/>
      <c r="H1" s="73"/>
      <c r="I1" s="74"/>
    </row>
    <row r="2" spans="1:57" ht="13.5" thickBot="1">
      <c r="A2" s="225" t="s">
        <v>1</v>
      </c>
      <c r="B2" s="226"/>
      <c r="C2" s="75" t="str">
        <f ca="1">CONCATENATE(cisloobjektu," ",nazevobjektu)</f>
        <v xml:space="preserve"> </v>
      </c>
      <c r="D2" s="76"/>
      <c r="E2" s="77"/>
      <c r="F2" s="76"/>
      <c r="G2" s="227"/>
      <c r="H2" s="227"/>
      <c r="I2" s="228"/>
    </row>
    <row r="3" spans="1:57" ht="13.5" thickTop="1">
      <c r="F3" s="11"/>
    </row>
    <row r="4" spans="1:57" ht="19.5" customHeight="1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57" ht="13.5" thickBot="1"/>
    <row r="6" spans="1:57" s="11" customFormat="1" ht="13.5" thickBot="1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57" s="11" customFormat="1">
      <c r="A7" s="134" t="str">
        <f ca="1">'SO 01 Položky'!B7</f>
        <v>1</v>
      </c>
      <c r="B7" s="86" t="str">
        <f ca="1">'SO 01 Položky'!C7</f>
        <v>Zemní práce</v>
      </c>
      <c r="C7" s="87"/>
      <c r="D7" s="88"/>
      <c r="E7" s="135">
        <f ca="1">'SO 01 Položky'!G18</f>
        <v>0</v>
      </c>
      <c r="F7" s="136">
        <f ca="1">'SO 01 Položky'!BB18</f>
        <v>0</v>
      </c>
      <c r="G7" s="136">
        <f ca="1">'SO 01 Položky'!BC18</f>
        <v>0</v>
      </c>
      <c r="H7" s="136">
        <f ca="1">'SO 01 Položky'!BD18</f>
        <v>0</v>
      </c>
      <c r="I7" s="137">
        <f ca="1">'SO 01 Položky'!BE18</f>
        <v>0</v>
      </c>
    </row>
    <row r="8" spans="1:57" s="11" customFormat="1">
      <c r="A8" s="134" t="str">
        <f ca="1">'SO 01 Položky'!B19</f>
        <v>5</v>
      </c>
      <c r="B8" s="86" t="str">
        <f ca="1">'SO 01 Položky'!C19</f>
        <v>Komunikace</v>
      </c>
      <c r="C8" s="87"/>
      <c r="D8" s="88"/>
      <c r="E8" s="135">
        <f ca="1">'SO 01 Položky'!G26</f>
        <v>0</v>
      </c>
      <c r="F8" s="136">
        <f ca="1">'SO 01 Položky'!BB26</f>
        <v>0</v>
      </c>
      <c r="G8" s="136">
        <f ca="1">'SO 01 Položky'!BC26</f>
        <v>0</v>
      </c>
      <c r="H8" s="136">
        <f ca="1">'SO 01 Položky'!BD26</f>
        <v>0</v>
      </c>
      <c r="I8" s="137">
        <f ca="1">'SO 01 Položky'!BE26</f>
        <v>0</v>
      </c>
    </row>
    <row r="9" spans="1:57" s="11" customFormat="1">
      <c r="A9" s="134" t="str">
        <f ca="1">'SO 01 Položky'!B27</f>
        <v>8</v>
      </c>
      <c r="B9" s="86" t="str">
        <f ca="1">'SO 01 Položky'!C27</f>
        <v>Trubní vedení</v>
      </c>
      <c r="C9" s="87"/>
      <c r="D9" s="88"/>
      <c r="E9" s="135">
        <f ca="1">'SO 01 Položky'!G31</f>
        <v>0</v>
      </c>
      <c r="F9" s="136">
        <f ca="1">'SO 01 Položky'!BB31</f>
        <v>0</v>
      </c>
      <c r="G9" s="136">
        <f ca="1">'SO 01 Položky'!BC31</f>
        <v>0</v>
      </c>
      <c r="H9" s="136">
        <f ca="1">'SO 01 Položky'!BD31</f>
        <v>0</v>
      </c>
      <c r="I9" s="137">
        <f ca="1">'SO 01 Položky'!BE31</f>
        <v>0</v>
      </c>
    </row>
    <row r="10" spans="1:57" s="11" customFormat="1">
      <c r="A10" s="134" t="str">
        <f ca="1">'SO 01 Položky'!B32</f>
        <v>91</v>
      </c>
      <c r="B10" s="86" t="str">
        <f ca="1">'SO 01 Položky'!C32</f>
        <v>Doplňující práce na komunikaci</v>
      </c>
      <c r="C10" s="87"/>
      <c r="D10" s="88"/>
      <c r="E10" s="135">
        <f ca="1">'SO 01 Položky'!G45</f>
        <v>0</v>
      </c>
      <c r="F10" s="136">
        <f ca="1">'SO 01 Položky'!BB45</f>
        <v>0</v>
      </c>
      <c r="G10" s="136">
        <f ca="1">'SO 01 Položky'!BC45</f>
        <v>0</v>
      </c>
      <c r="H10" s="136">
        <f ca="1">'SO 01 Položky'!BD45</f>
        <v>0</v>
      </c>
      <c r="I10" s="137">
        <f ca="1">'SO 01 Položky'!BE45</f>
        <v>0</v>
      </c>
    </row>
    <row r="11" spans="1:57" s="11" customFormat="1" ht="13.5" thickBot="1">
      <c r="A11" s="134" t="str">
        <f ca="1">'SO 01 Položky'!B46</f>
        <v>99</v>
      </c>
      <c r="B11" s="86" t="str">
        <f ca="1">'SO 01 Položky'!C46</f>
        <v>Staveništní přesun hmot</v>
      </c>
      <c r="C11" s="87"/>
      <c r="D11" s="88"/>
      <c r="E11" s="135">
        <f ca="1">'SO 01 Položky'!G48</f>
        <v>0</v>
      </c>
      <c r="F11" s="136">
        <f ca="1">'SO 01 Položky'!BB48</f>
        <v>0</v>
      </c>
      <c r="G11" s="136">
        <f ca="1">'SO 01 Položky'!BC48</f>
        <v>0</v>
      </c>
      <c r="H11" s="136">
        <f ca="1">'SO 01 Položky'!BD48</f>
        <v>0</v>
      </c>
      <c r="I11" s="137">
        <f ca="1">'SO 01 Položky'!BE48</f>
        <v>0</v>
      </c>
    </row>
    <row r="12" spans="1:57" s="94" customFormat="1" ht="13.5" thickBot="1">
      <c r="A12" s="89"/>
      <c r="B12" s="81" t="s">
        <v>50</v>
      </c>
      <c r="C12" s="81"/>
      <c r="D12" s="90"/>
      <c r="E12" s="91">
        <f>SUM(E7:E11)</f>
        <v>0</v>
      </c>
      <c r="F12" s="92">
        <f>SUM(F7:F11)</f>
        <v>0</v>
      </c>
      <c r="G12" s="92">
        <f>SUM(G7:G11)</f>
        <v>0</v>
      </c>
      <c r="H12" s="92">
        <f>SUM(H7:H11)</f>
        <v>0</v>
      </c>
      <c r="I12" s="93">
        <f>SUM(I7:I11)</f>
        <v>0</v>
      </c>
    </row>
    <row r="13" spans="1:57">
      <c r="A13" s="87"/>
      <c r="B13" s="87"/>
      <c r="C13" s="87"/>
      <c r="D13" s="87"/>
      <c r="E13" s="87"/>
      <c r="F13" s="87"/>
      <c r="G13" s="87"/>
      <c r="H13" s="87"/>
      <c r="I13" s="87"/>
    </row>
    <row r="14" spans="1:57" ht="19.5" customHeight="1" thickBot="1">
      <c r="A14" s="95" t="s">
        <v>51</v>
      </c>
      <c r="B14" s="95"/>
      <c r="C14" s="95"/>
      <c r="D14" s="95"/>
      <c r="E14" s="95"/>
      <c r="F14" s="95"/>
      <c r="G14" s="96"/>
      <c r="H14" s="95"/>
      <c r="I14" s="95"/>
      <c r="BA14" s="30"/>
      <c r="BB14" s="30"/>
      <c r="BC14" s="30"/>
      <c r="BD14" s="30"/>
      <c r="BE14" s="30"/>
    </row>
    <row r="15" spans="1:57">
      <c r="A15" s="175" t="s">
        <v>52</v>
      </c>
      <c r="B15" s="176"/>
      <c r="C15" s="176"/>
      <c r="D15" s="177"/>
      <c r="E15" s="178"/>
      <c r="F15" s="179" t="s">
        <v>137</v>
      </c>
      <c r="G15" s="180" t="s">
        <v>138</v>
      </c>
      <c r="H15" s="181"/>
      <c r="I15" s="182" t="s">
        <v>53</v>
      </c>
    </row>
    <row r="16" spans="1:57">
      <c r="A16" s="229" t="s">
        <v>94</v>
      </c>
      <c r="B16" s="230"/>
      <c r="C16" s="230"/>
      <c r="D16" s="231"/>
      <c r="E16" s="138" t="s">
        <v>95</v>
      </c>
      <c r="F16" s="139">
        <v>1</v>
      </c>
      <c r="G16" s="140"/>
      <c r="H16" s="141"/>
      <c r="I16" s="142">
        <f>F16*G16</f>
        <v>0</v>
      </c>
      <c r="J16" s="143"/>
      <c r="L16" s="144"/>
      <c r="M16" s="97"/>
      <c r="N16" s="97"/>
    </row>
    <row r="17" spans="1:14" ht="28.5" customHeight="1">
      <c r="A17" s="214" t="s">
        <v>96</v>
      </c>
      <c r="B17" s="215"/>
      <c r="C17" s="215"/>
      <c r="D17" s="216"/>
      <c r="E17" s="145"/>
      <c r="F17" s="146"/>
      <c r="G17" s="147"/>
      <c r="H17" s="148"/>
      <c r="I17" s="149"/>
      <c r="J17" s="147"/>
      <c r="K17" s="143"/>
      <c r="L17" s="144"/>
      <c r="M17" s="97"/>
      <c r="N17" s="97"/>
    </row>
    <row r="18" spans="1:14" ht="36.75" customHeight="1">
      <c r="A18" s="214" t="s">
        <v>143</v>
      </c>
      <c r="B18" s="215"/>
      <c r="C18" s="215"/>
      <c r="D18" s="216"/>
      <c r="E18" s="145"/>
      <c r="F18" s="146"/>
      <c r="G18" s="147"/>
      <c r="H18" s="148"/>
      <c r="I18" s="149"/>
      <c r="J18" s="147"/>
      <c r="K18" s="147"/>
      <c r="L18" s="144"/>
      <c r="M18" s="97"/>
      <c r="N18" s="97"/>
    </row>
    <row r="19" spans="1:14" ht="13.5">
      <c r="A19" s="211" t="s">
        <v>97</v>
      </c>
      <c r="B19" s="212"/>
      <c r="C19" s="212"/>
      <c r="D19" s="213"/>
      <c r="E19" s="150"/>
      <c r="F19" s="151"/>
      <c r="G19" s="147"/>
      <c r="H19" s="148"/>
      <c r="I19" s="149"/>
      <c r="J19" s="147"/>
      <c r="K19" s="147"/>
      <c r="L19" s="144"/>
      <c r="M19" s="97"/>
      <c r="N19" s="97"/>
    </row>
    <row r="20" spans="1:14" ht="24.6" customHeight="1">
      <c r="A20" s="217" t="s">
        <v>139</v>
      </c>
      <c r="B20" s="218"/>
      <c r="C20" s="218"/>
      <c r="D20" s="219"/>
      <c r="E20" s="152" t="s">
        <v>95</v>
      </c>
      <c r="F20" s="153">
        <v>1</v>
      </c>
      <c r="G20" s="154"/>
      <c r="H20" s="155"/>
      <c r="I20" s="156">
        <f>F20*G20</f>
        <v>0</v>
      </c>
      <c r="J20" s="143"/>
      <c r="K20" s="147"/>
      <c r="L20" s="144"/>
      <c r="M20" s="97"/>
      <c r="N20" s="97"/>
    </row>
    <row r="21" spans="1:14" ht="160.15" customHeight="1">
      <c r="A21" s="217" t="s">
        <v>140</v>
      </c>
      <c r="B21" s="218"/>
      <c r="C21" s="218"/>
      <c r="D21" s="219"/>
      <c r="E21" s="152" t="s">
        <v>137</v>
      </c>
      <c r="F21" s="183">
        <v>3</v>
      </c>
      <c r="G21" s="154">
        <f ca="1">HSV</f>
        <v>0</v>
      </c>
      <c r="H21" s="184" t="s">
        <v>141</v>
      </c>
      <c r="I21" s="156">
        <f>F21/100*G21</f>
        <v>0</v>
      </c>
      <c r="J21" s="143"/>
      <c r="K21" s="147"/>
      <c r="L21" s="144"/>
      <c r="M21" s="97"/>
      <c r="N21" s="97"/>
    </row>
    <row r="22" spans="1:14" ht="13.5" thickBot="1">
      <c r="A22" s="185"/>
      <c r="B22" s="186" t="s">
        <v>54</v>
      </c>
      <c r="C22" s="187"/>
      <c r="D22" s="188"/>
      <c r="E22" s="189"/>
      <c r="F22" s="189"/>
      <c r="G22" s="189"/>
      <c r="H22" s="209">
        <f>SUM(I16:I21)</f>
        <v>0</v>
      </c>
      <c r="I22" s="210"/>
      <c r="J22" s="11"/>
      <c r="K22" s="143"/>
      <c r="L22" s="87"/>
      <c r="M22" s="97"/>
      <c r="N22" s="97"/>
    </row>
    <row r="23" spans="1:14" ht="13.5" thickBot="1">
      <c r="F23" s="98"/>
      <c r="G23" s="99"/>
      <c r="H23" s="99"/>
      <c r="I23" s="100"/>
      <c r="J23" s="11"/>
      <c r="K23" s="11"/>
      <c r="L23" s="87"/>
      <c r="M23" s="97"/>
      <c r="N23" s="97"/>
    </row>
    <row r="24" spans="1:14" ht="19.5" customHeight="1" thickBot="1">
      <c r="A24" s="220" t="s">
        <v>142</v>
      </c>
      <c r="B24" s="221"/>
      <c r="C24" s="221"/>
      <c r="D24" s="222"/>
      <c r="E24" s="190">
        <f>H22</f>
        <v>0</v>
      </c>
      <c r="F24" s="191"/>
      <c r="G24" s="191"/>
      <c r="H24" s="191"/>
      <c r="I24" s="192"/>
      <c r="K24" s="193"/>
      <c r="L24" s="97"/>
      <c r="M24" s="97"/>
      <c r="N24" s="97"/>
    </row>
    <row r="25" spans="1:14">
      <c r="A25" s="97"/>
      <c r="B25" s="97"/>
      <c r="C25" s="97"/>
      <c r="D25" s="97"/>
      <c r="E25" s="97"/>
      <c r="F25" s="97"/>
      <c r="G25" s="97"/>
      <c r="H25" s="97"/>
      <c r="I25" s="97"/>
    </row>
    <row r="26" spans="1:14">
      <c r="B26" s="94"/>
      <c r="F26" s="98"/>
      <c r="G26" s="99"/>
      <c r="H26" s="99"/>
      <c r="I26" s="100"/>
    </row>
    <row r="27" spans="1:14">
      <c r="F27" s="98"/>
      <c r="G27" s="99"/>
      <c r="H27" s="99"/>
      <c r="I27" s="100"/>
    </row>
    <row r="28" spans="1:14">
      <c r="F28" s="98"/>
      <c r="G28" s="99"/>
      <c r="H28" s="99"/>
      <c r="I28" s="100"/>
    </row>
    <row r="29" spans="1:14">
      <c r="F29" s="98"/>
      <c r="G29" s="99"/>
      <c r="H29" s="99"/>
      <c r="I29" s="100"/>
    </row>
    <row r="30" spans="1:14">
      <c r="F30" s="98"/>
      <c r="G30" s="99"/>
      <c r="H30" s="99"/>
      <c r="I30" s="100"/>
    </row>
    <row r="31" spans="1:14">
      <c r="F31" s="98"/>
      <c r="G31" s="99"/>
      <c r="H31" s="99"/>
      <c r="I31" s="100"/>
    </row>
    <row r="32" spans="1:14">
      <c r="F32" s="98"/>
      <c r="G32" s="99"/>
      <c r="H32" s="99"/>
      <c r="I32" s="100"/>
    </row>
    <row r="33" spans="6:9">
      <c r="F33" s="98"/>
      <c r="G33" s="99"/>
      <c r="H33" s="99"/>
      <c r="I33" s="100"/>
    </row>
    <row r="34" spans="6:9">
      <c r="F34" s="98"/>
      <c r="G34" s="99"/>
      <c r="H34" s="99"/>
      <c r="I34" s="100"/>
    </row>
    <row r="35" spans="6:9">
      <c r="F35" s="98"/>
      <c r="G35" s="99"/>
      <c r="H35" s="99"/>
      <c r="I35" s="100"/>
    </row>
    <row r="36" spans="6:9">
      <c r="F36" s="98"/>
      <c r="G36" s="99"/>
      <c r="H36" s="99"/>
      <c r="I36" s="100"/>
    </row>
    <row r="37" spans="6:9">
      <c r="F37" s="98"/>
      <c r="G37" s="99"/>
      <c r="H37" s="99"/>
      <c r="I37" s="100"/>
    </row>
    <row r="38" spans="6:9">
      <c r="F38" s="98"/>
      <c r="G38" s="99"/>
      <c r="H38" s="99"/>
      <c r="I38" s="100"/>
    </row>
    <row r="39" spans="6:9">
      <c r="F39" s="98"/>
      <c r="G39" s="99"/>
      <c r="H39" s="99"/>
      <c r="I39" s="100"/>
    </row>
    <row r="40" spans="6:9">
      <c r="F40" s="98"/>
      <c r="G40" s="99"/>
      <c r="H40" s="99"/>
      <c r="I40" s="100"/>
    </row>
    <row r="41" spans="6:9">
      <c r="F41" s="98"/>
      <c r="G41" s="99"/>
      <c r="H41" s="99"/>
      <c r="I41" s="100"/>
    </row>
    <row r="42" spans="6:9">
      <c r="F42" s="98"/>
      <c r="G42" s="99"/>
      <c r="H42" s="99"/>
      <c r="I42" s="100"/>
    </row>
    <row r="43" spans="6:9">
      <c r="F43" s="98"/>
      <c r="G43" s="99"/>
      <c r="H43" s="99"/>
      <c r="I43" s="100"/>
    </row>
    <row r="44" spans="6:9">
      <c r="F44" s="98"/>
      <c r="G44" s="99"/>
      <c r="H44" s="99"/>
      <c r="I44" s="100"/>
    </row>
    <row r="45" spans="6:9">
      <c r="F45" s="98"/>
      <c r="G45" s="99"/>
      <c r="H45" s="99"/>
      <c r="I45" s="100"/>
    </row>
    <row r="46" spans="6:9">
      <c r="F46" s="98"/>
      <c r="G46" s="99"/>
      <c r="H46" s="99"/>
      <c r="I46" s="100"/>
    </row>
    <row r="47" spans="6:9">
      <c r="F47" s="98"/>
      <c r="G47" s="99"/>
      <c r="H47" s="99"/>
      <c r="I47" s="100"/>
    </row>
    <row r="48" spans="6:9">
      <c r="F48" s="98"/>
      <c r="G48" s="99"/>
      <c r="H48" s="99"/>
      <c r="I48" s="100"/>
    </row>
    <row r="49" spans="6:9">
      <c r="F49" s="98"/>
      <c r="G49" s="99"/>
      <c r="H49" s="99"/>
      <c r="I49" s="100"/>
    </row>
    <row r="50" spans="6:9">
      <c r="F50" s="98"/>
      <c r="G50" s="99"/>
      <c r="H50" s="99"/>
      <c r="I50" s="100"/>
    </row>
    <row r="51" spans="6:9">
      <c r="F51" s="98"/>
      <c r="G51" s="99"/>
      <c r="H51" s="99"/>
      <c r="I51" s="100"/>
    </row>
    <row r="52" spans="6:9">
      <c r="F52" s="98"/>
      <c r="G52" s="99"/>
      <c r="H52" s="99"/>
      <c r="I52" s="100"/>
    </row>
    <row r="53" spans="6:9">
      <c r="F53" s="98"/>
      <c r="G53" s="99"/>
      <c r="H53" s="99"/>
      <c r="I53" s="100"/>
    </row>
    <row r="54" spans="6:9">
      <c r="F54" s="98"/>
      <c r="G54" s="99"/>
      <c r="H54" s="99"/>
      <c r="I54" s="100"/>
    </row>
    <row r="55" spans="6:9">
      <c r="F55" s="98"/>
      <c r="G55" s="99"/>
      <c r="H55" s="99"/>
      <c r="I55" s="100"/>
    </row>
    <row r="56" spans="6:9">
      <c r="F56" s="98"/>
      <c r="G56" s="99"/>
      <c r="H56" s="99"/>
      <c r="I56" s="100"/>
    </row>
    <row r="57" spans="6:9">
      <c r="F57" s="98"/>
      <c r="G57" s="99"/>
      <c r="H57" s="99"/>
      <c r="I57" s="100"/>
    </row>
    <row r="58" spans="6:9">
      <c r="F58" s="98"/>
      <c r="G58" s="99"/>
      <c r="H58" s="99"/>
      <c r="I58" s="100"/>
    </row>
    <row r="59" spans="6:9">
      <c r="F59" s="98"/>
      <c r="G59" s="99"/>
      <c r="H59" s="99"/>
      <c r="I59" s="100"/>
    </row>
    <row r="60" spans="6:9">
      <c r="F60" s="98"/>
      <c r="G60" s="99"/>
      <c r="H60" s="99"/>
      <c r="I60" s="100"/>
    </row>
    <row r="61" spans="6:9">
      <c r="F61" s="98"/>
      <c r="G61" s="99"/>
      <c r="H61" s="99"/>
      <c r="I61" s="100"/>
    </row>
    <row r="62" spans="6:9">
      <c r="F62" s="98"/>
      <c r="G62" s="99"/>
      <c r="H62" s="99"/>
      <c r="I62" s="100"/>
    </row>
    <row r="63" spans="6:9">
      <c r="F63" s="98"/>
      <c r="G63" s="99"/>
      <c r="H63" s="99"/>
      <c r="I63" s="100"/>
    </row>
    <row r="64" spans="6:9">
      <c r="F64" s="98"/>
      <c r="G64" s="99"/>
      <c r="H64" s="99"/>
      <c r="I64" s="100"/>
    </row>
    <row r="65" spans="6:9">
      <c r="F65" s="98"/>
      <c r="G65" s="99"/>
      <c r="H65" s="99"/>
      <c r="I65" s="100"/>
    </row>
    <row r="66" spans="6:9">
      <c r="F66" s="98"/>
      <c r="G66" s="99"/>
      <c r="H66" s="99"/>
      <c r="I66" s="100"/>
    </row>
    <row r="67" spans="6:9">
      <c r="F67" s="98"/>
      <c r="G67" s="99"/>
      <c r="H67" s="99"/>
      <c r="I67" s="100"/>
    </row>
    <row r="68" spans="6:9">
      <c r="F68" s="98"/>
      <c r="G68" s="99"/>
      <c r="H68" s="99"/>
      <c r="I68" s="100"/>
    </row>
    <row r="69" spans="6:9">
      <c r="F69" s="98"/>
      <c r="G69" s="99"/>
      <c r="H69" s="99"/>
      <c r="I69" s="100"/>
    </row>
    <row r="70" spans="6:9">
      <c r="F70" s="98"/>
      <c r="G70" s="99"/>
      <c r="H70" s="99"/>
      <c r="I70" s="100"/>
    </row>
    <row r="71" spans="6:9">
      <c r="F71" s="98"/>
      <c r="G71" s="99"/>
      <c r="H71" s="99"/>
      <c r="I71" s="100"/>
    </row>
    <row r="72" spans="6:9">
      <c r="F72" s="98"/>
      <c r="G72" s="99"/>
      <c r="H72" s="99"/>
      <c r="I72" s="100"/>
    </row>
    <row r="73" spans="6:9">
      <c r="F73" s="98"/>
      <c r="G73" s="99"/>
      <c r="H73" s="99"/>
      <c r="I73" s="100"/>
    </row>
    <row r="74" spans="6:9">
      <c r="F74" s="98"/>
      <c r="G74" s="99"/>
      <c r="H74" s="99"/>
      <c r="I74" s="100"/>
    </row>
    <row r="75" spans="6:9">
      <c r="F75" s="98"/>
      <c r="G75" s="99"/>
      <c r="H75" s="99"/>
      <c r="I75" s="100"/>
    </row>
  </sheetData>
  <mergeCells count="11">
    <mergeCell ref="A1:B1"/>
    <mergeCell ref="A2:B2"/>
    <mergeCell ref="G2:I2"/>
    <mergeCell ref="A17:D17"/>
    <mergeCell ref="A16:D16"/>
    <mergeCell ref="H22:I22"/>
    <mergeCell ref="A19:D19"/>
    <mergeCell ref="A18:D18"/>
    <mergeCell ref="A20:D20"/>
    <mergeCell ref="A21:D21"/>
    <mergeCell ref="A24:D2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121"/>
  <sheetViews>
    <sheetView showGridLines="0" showZeros="0" workbookViewId="0">
      <selection activeCell="F8" sqref="F8:F48"/>
    </sheetView>
  </sheetViews>
  <sheetFormatPr defaultRowHeight="12.75"/>
  <cols>
    <col min="1" max="1" width="3.85546875" style="101" customWidth="1"/>
    <col min="2" max="2" width="12" style="101" customWidth="1"/>
    <col min="3" max="3" width="40.42578125" style="101" customWidth="1"/>
    <col min="4" max="4" width="5.5703125" style="101" customWidth="1"/>
    <col min="5" max="5" width="8.5703125" style="128" customWidth="1"/>
    <col min="6" max="6" width="9.85546875" style="101" customWidth="1"/>
    <col min="7" max="7" width="13.85546875" style="101" customWidth="1"/>
    <col min="8" max="8" width="26.42578125" style="101" customWidth="1"/>
    <col min="9" max="16384" width="9.140625" style="101"/>
  </cols>
  <sheetData>
    <row r="1" spans="1:104" ht="15.6" customHeight="1">
      <c r="A1" s="237" t="s">
        <v>55</v>
      </c>
      <c r="B1" s="237"/>
      <c r="C1" s="237"/>
      <c r="D1" s="237"/>
      <c r="E1" s="237"/>
      <c r="F1" s="237"/>
      <c r="G1" s="237"/>
      <c r="H1" s="237"/>
    </row>
    <row r="2" spans="1:104" ht="13.5" thickBot="1">
      <c r="A2" s="238"/>
      <c r="B2" s="238"/>
      <c r="C2" s="238"/>
      <c r="D2" s="238"/>
      <c r="E2" s="238"/>
      <c r="F2" s="238"/>
      <c r="G2" s="238"/>
      <c r="H2" s="238"/>
    </row>
    <row r="3" spans="1:104" ht="13.5" thickTop="1">
      <c r="A3" s="232" t="s">
        <v>5</v>
      </c>
      <c r="B3" s="233"/>
      <c r="C3" s="194" t="s">
        <v>103</v>
      </c>
      <c r="D3" s="195"/>
      <c r="E3" s="196"/>
      <c r="F3" s="197">
        <f ca="1">Rekapitulace!H1</f>
        <v>0</v>
      </c>
      <c r="G3" s="195"/>
      <c r="H3" s="198"/>
    </row>
    <row r="4" spans="1:104" ht="13.5" thickBot="1">
      <c r="A4" s="234" t="s">
        <v>1</v>
      </c>
      <c r="B4" s="235"/>
      <c r="C4" s="199" t="s">
        <v>106</v>
      </c>
      <c r="D4" s="200"/>
      <c r="E4" s="236"/>
      <c r="F4" s="236"/>
      <c r="G4" s="236"/>
      <c r="H4" s="201"/>
    </row>
    <row r="5" spans="1:104" ht="13.5" thickTop="1">
      <c r="A5" s="103"/>
      <c r="B5" s="104"/>
      <c r="C5" s="104"/>
      <c r="D5" s="102"/>
      <c r="E5" s="105"/>
      <c r="F5" s="102"/>
      <c r="G5" s="106"/>
    </row>
    <row r="6" spans="1:104">
      <c r="A6" s="107" t="s">
        <v>56</v>
      </c>
      <c r="B6" s="108" t="s">
        <v>57</v>
      </c>
      <c r="C6" s="108" t="s">
        <v>58</v>
      </c>
      <c r="D6" s="108" t="s">
        <v>59</v>
      </c>
      <c r="E6" s="109" t="s">
        <v>60</v>
      </c>
      <c r="F6" s="108" t="s">
        <v>61</v>
      </c>
      <c r="G6" s="110" t="s">
        <v>62</v>
      </c>
      <c r="H6" s="110" t="s">
        <v>111</v>
      </c>
    </row>
    <row r="7" spans="1:104">
      <c r="A7" s="111" t="s">
        <v>63</v>
      </c>
      <c r="B7" s="112" t="s">
        <v>64</v>
      </c>
      <c r="C7" s="113" t="s">
        <v>65</v>
      </c>
      <c r="D7" s="114"/>
      <c r="E7" s="115"/>
      <c r="F7" s="115"/>
      <c r="G7" s="116"/>
      <c r="H7" s="116"/>
      <c r="I7" s="117"/>
      <c r="O7" s="118">
        <v>1</v>
      </c>
    </row>
    <row r="8" spans="1:104" ht="24">
      <c r="A8" s="173">
        <v>1</v>
      </c>
      <c r="B8" s="166" t="s">
        <v>168</v>
      </c>
      <c r="C8" s="167" t="s">
        <v>169</v>
      </c>
      <c r="D8" s="168" t="s">
        <v>170</v>
      </c>
      <c r="E8" s="171">
        <v>2090</v>
      </c>
      <c r="F8" s="171"/>
      <c r="G8" s="172">
        <f t="shared" ref="G8:G17" si="0">E8*F8</f>
        <v>0</v>
      </c>
      <c r="H8" s="165" t="s">
        <v>171</v>
      </c>
      <c r="O8" s="118">
        <v>2</v>
      </c>
      <c r="AA8" s="101">
        <v>12</v>
      </c>
      <c r="AB8" s="101">
        <v>0</v>
      </c>
      <c r="AC8" s="101">
        <v>1</v>
      </c>
      <c r="AZ8" s="101">
        <v>1</v>
      </c>
      <c r="BA8" s="101">
        <f t="shared" ref="BA8:BA17" si="1">IF(AZ8=1,G8,0)</f>
        <v>0</v>
      </c>
      <c r="BB8" s="101">
        <f t="shared" ref="BB8:BB17" si="2">IF(AZ8=2,G8,0)</f>
        <v>0</v>
      </c>
      <c r="BC8" s="101">
        <f t="shared" ref="BC8:BC17" si="3">IF(AZ8=3,G8,0)</f>
        <v>0</v>
      </c>
      <c r="BD8" s="101">
        <f t="shared" ref="BD8:BD17" si="4">IF(AZ8=4,G8,0)</f>
        <v>0</v>
      </c>
      <c r="BE8" s="101">
        <f t="shared" ref="BE8:BE17" si="5">IF(AZ8=5,G8,0)</f>
        <v>0</v>
      </c>
      <c r="CZ8" s="101">
        <v>0</v>
      </c>
    </row>
    <row r="9" spans="1:104" ht="24">
      <c r="A9" s="173">
        <v>1</v>
      </c>
      <c r="B9" s="166" t="s">
        <v>154</v>
      </c>
      <c r="C9" s="167" t="s">
        <v>155</v>
      </c>
      <c r="D9" s="168" t="s">
        <v>156</v>
      </c>
      <c r="E9" s="171">
        <v>25</v>
      </c>
      <c r="F9" s="171"/>
      <c r="G9" s="172">
        <f t="shared" si="0"/>
        <v>0</v>
      </c>
      <c r="H9" s="165" t="s">
        <v>167</v>
      </c>
      <c r="O9" s="118">
        <v>2</v>
      </c>
      <c r="AA9" s="101">
        <v>12</v>
      </c>
      <c r="AB9" s="101">
        <v>0</v>
      </c>
      <c r="AC9" s="101">
        <v>1</v>
      </c>
      <c r="AZ9" s="101">
        <v>1</v>
      </c>
      <c r="BA9" s="101">
        <f t="shared" si="1"/>
        <v>0</v>
      </c>
      <c r="BB9" s="101">
        <f t="shared" si="2"/>
        <v>0</v>
      </c>
      <c r="BC9" s="101">
        <f t="shared" si="3"/>
        <v>0</v>
      </c>
      <c r="BD9" s="101">
        <f t="shared" si="4"/>
        <v>0</v>
      </c>
      <c r="BE9" s="101">
        <f t="shared" si="5"/>
        <v>0</v>
      </c>
      <c r="CZ9" s="101">
        <v>0</v>
      </c>
    </row>
    <row r="10" spans="1:104">
      <c r="A10" s="173">
        <f>MAX(A7:A8)+1</f>
        <v>2</v>
      </c>
      <c r="B10" s="166" t="s">
        <v>157</v>
      </c>
      <c r="C10" s="167" t="s">
        <v>158</v>
      </c>
      <c r="D10" s="168" t="s">
        <v>156</v>
      </c>
      <c r="E10" s="171">
        <f>E9</f>
        <v>25</v>
      </c>
      <c r="F10" s="171"/>
      <c r="G10" s="172">
        <f t="shared" si="0"/>
        <v>0</v>
      </c>
      <c r="H10" s="165"/>
      <c r="O10" s="118">
        <v>2</v>
      </c>
      <c r="AA10" s="101">
        <v>12</v>
      </c>
      <c r="AB10" s="101">
        <v>0</v>
      </c>
      <c r="AC10" s="101">
        <v>2</v>
      </c>
      <c r="AZ10" s="101">
        <v>1</v>
      </c>
      <c r="BA10" s="101">
        <f t="shared" si="1"/>
        <v>0</v>
      </c>
      <c r="BB10" s="101">
        <f t="shared" si="2"/>
        <v>0</v>
      </c>
      <c r="BC10" s="101">
        <f t="shared" si="3"/>
        <v>0</v>
      </c>
      <c r="BD10" s="101">
        <f t="shared" si="4"/>
        <v>0</v>
      </c>
      <c r="BE10" s="101">
        <f t="shared" si="5"/>
        <v>0</v>
      </c>
      <c r="CZ10" s="101">
        <v>0</v>
      </c>
    </row>
    <row r="11" spans="1:104" ht="24">
      <c r="A11" s="173">
        <f>MAX(A8:A10)+1</f>
        <v>3</v>
      </c>
      <c r="B11" s="166" t="s">
        <v>159</v>
      </c>
      <c r="C11" s="167" t="s">
        <v>160</v>
      </c>
      <c r="D11" s="168" t="s">
        <v>156</v>
      </c>
      <c r="E11" s="171">
        <f>E10</f>
        <v>25</v>
      </c>
      <c r="F11" s="171"/>
      <c r="G11" s="172">
        <f t="shared" si="0"/>
        <v>0</v>
      </c>
      <c r="H11" s="165"/>
      <c r="O11" s="118">
        <v>2</v>
      </c>
      <c r="AA11" s="101">
        <v>12</v>
      </c>
      <c r="AB11" s="101">
        <v>0</v>
      </c>
      <c r="AC11" s="101">
        <v>3</v>
      </c>
      <c r="AZ11" s="101">
        <v>1</v>
      </c>
      <c r="BA11" s="101">
        <f t="shared" si="1"/>
        <v>0</v>
      </c>
      <c r="BB11" s="101">
        <f t="shared" si="2"/>
        <v>0</v>
      </c>
      <c r="BC11" s="101">
        <f t="shared" si="3"/>
        <v>0</v>
      </c>
      <c r="BD11" s="101">
        <f t="shared" si="4"/>
        <v>0</v>
      </c>
      <c r="BE11" s="101">
        <f t="shared" si="5"/>
        <v>0</v>
      </c>
      <c r="CZ11" s="101">
        <v>0</v>
      </c>
    </row>
    <row r="12" spans="1:104" ht="24">
      <c r="A12" s="173">
        <f t="shared" ref="A12:A17" si="6">MAX(A10:A11)+1</f>
        <v>4</v>
      </c>
      <c r="B12" s="166" t="s">
        <v>161</v>
      </c>
      <c r="C12" s="167" t="s">
        <v>162</v>
      </c>
      <c r="D12" s="168" t="s">
        <v>156</v>
      </c>
      <c r="E12" s="171">
        <f>E11</f>
        <v>25</v>
      </c>
      <c r="F12" s="171"/>
      <c r="G12" s="172">
        <f t="shared" si="0"/>
        <v>0</v>
      </c>
      <c r="H12" s="165"/>
      <c r="O12" s="118">
        <v>2</v>
      </c>
      <c r="AA12" s="101">
        <v>12</v>
      </c>
      <c r="AB12" s="101">
        <v>0</v>
      </c>
      <c r="AC12" s="101">
        <v>4</v>
      </c>
      <c r="AZ12" s="101">
        <v>1</v>
      </c>
      <c r="BA12" s="101">
        <f t="shared" si="1"/>
        <v>0</v>
      </c>
      <c r="BB12" s="101">
        <f t="shared" si="2"/>
        <v>0</v>
      </c>
      <c r="BC12" s="101">
        <f t="shared" si="3"/>
        <v>0</v>
      </c>
      <c r="BD12" s="101">
        <f t="shared" si="4"/>
        <v>0</v>
      </c>
      <c r="BE12" s="101">
        <f t="shared" si="5"/>
        <v>0</v>
      </c>
      <c r="CZ12" s="101">
        <v>0</v>
      </c>
    </row>
    <row r="13" spans="1:104">
      <c r="A13" s="173">
        <f t="shared" si="6"/>
        <v>5</v>
      </c>
      <c r="B13" s="166" t="s">
        <v>163</v>
      </c>
      <c r="C13" s="167" t="s">
        <v>164</v>
      </c>
      <c r="D13" s="168" t="s">
        <v>156</v>
      </c>
      <c r="E13" s="171">
        <f>E12</f>
        <v>25</v>
      </c>
      <c r="F13" s="171"/>
      <c r="G13" s="172">
        <f t="shared" si="0"/>
        <v>0</v>
      </c>
      <c r="H13" s="165"/>
      <c r="O13" s="118">
        <v>2</v>
      </c>
      <c r="AA13" s="101">
        <v>12</v>
      </c>
      <c r="AB13" s="101">
        <v>0</v>
      </c>
      <c r="AC13" s="101">
        <v>5</v>
      </c>
      <c r="AZ13" s="101">
        <v>1</v>
      </c>
      <c r="BA13" s="101">
        <f t="shared" si="1"/>
        <v>0</v>
      </c>
      <c r="BB13" s="101">
        <f t="shared" si="2"/>
        <v>0</v>
      </c>
      <c r="BC13" s="101">
        <f t="shared" si="3"/>
        <v>0</v>
      </c>
      <c r="BD13" s="101">
        <f t="shared" si="4"/>
        <v>0</v>
      </c>
      <c r="BE13" s="101">
        <f t="shared" si="5"/>
        <v>0</v>
      </c>
      <c r="CZ13" s="101">
        <v>0</v>
      </c>
    </row>
    <row r="14" spans="1:104">
      <c r="A14" s="173">
        <f t="shared" si="6"/>
        <v>6</v>
      </c>
      <c r="B14" s="166" t="s">
        <v>166</v>
      </c>
      <c r="C14" s="167" t="s">
        <v>165</v>
      </c>
      <c r="D14" s="168" t="s">
        <v>156</v>
      </c>
      <c r="E14" s="171">
        <f>E13</f>
        <v>25</v>
      </c>
      <c r="F14" s="171"/>
      <c r="G14" s="172">
        <f t="shared" si="0"/>
        <v>0</v>
      </c>
      <c r="H14" s="165"/>
      <c r="O14" s="118">
        <v>2</v>
      </c>
      <c r="AA14" s="101">
        <v>12</v>
      </c>
      <c r="AB14" s="101">
        <v>0</v>
      </c>
      <c r="AC14" s="101">
        <v>6</v>
      </c>
      <c r="AZ14" s="101">
        <v>1</v>
      </c>
      <c r="BA14" s="101">
        <f t="shared" si="1"/>
        <v>0</v>
      </c>
      <c r="BB14" s="101">
        <f t="shared" si="2"/>
        <v>0</v>
      </c>
      <c r="BC14" s="101">
        <f t="shared" si="3"/>
        <v>0</v>
      </c>
      <c r="BD14" s="101">
        <f t="shared" si="4"/>
        <v>0</v>
      </c>
      <c r="BE14" s="101">
        <f t="shared" si="5"/>
        <v>0</v>
      </c>
      <c r="CZ14" s="101">
        <v>0</v>
      </c>
    </row>
    <row r="15" spans="1:104">
      <c r="A15" s="173">
        <f t="shared" si="6"/>
        <v>7</v>
      </c>
      <c r="B15" s="166" t="s">
        <v>108</v>
      </c>
      <c r="C15" s="167" t="s">
        <v>107</v>
      </c>
      <c r="D15" s="168" t="s">
        <v>67</v>
      </c>
      <c r="E15" s="171">
        <v>467</v>
      </c>
      <c r="F15" s="171"/>
      <c r="G15" s="164">
        <f t="shared" si="0"/>
        <v>0</v>
      </c>
      <c r="H15" s="165" t="s">
        <v>150</v>
      </c>
      <c r="O15" s="118">
        <v>2</v>
      </c>
      <c r="AA15" s="101">
        <v>12</v>
      </c>
      <c r="AB15" s="101">
        <v>0</v>
      </c>
      <c r="AC15" s="101">
        <v>7</v>
      </c>
      <c r="AZ15" s="101">
        <v>1</v>
      </c>
      <c r="BA15" s="101">
        <f t="shared" si="1"/>
        <v>0</v>
      </c>
      <c r="BB15" s="101">
        <f t="shared" si="2"/>
        <v>0</v>
      </c>
      <c r="BC15" s="101">
        <f t="shared" si="3"/>
        <v>0</v>
      </c>
      <c r="BD15" s="101">
        <f t="shared" si="4"/>
        <v>0</v>
      </c>
      <c r="BE15" s="101">
        <f t="shared" si="5"/>
        <v>0</v>
      </c>
      <c r="CZ15" s="101">
        <v>0</v>
      </c>
    </row>
    <row r="16" spans="1:104" ht="24">
      <c r="A16" s="173">
        <f t="shared" si="6"/>
        <v>8</v>
      </c>
      <c r="B16" s="166" t="s">
        <v>146</v>
      </c>
      <c r="C16" s="167" t="s">
        <v>147</v>
      </c>
      <c r="D16" s="168" t="s">
        <v>67</v>
      </c>
      <c r="E16" s="171">
        <v>467</v>
      </c>
      <c r="F16" s="171"/>
      <c r="G16" s="164">
        <f t="shared" si="0"/>
        <v>0</v>
      </c>
      <c r="H16" s="165" t="s">
        <v>150</v>
      </c>
      <c r="O16" s="118">
        <v>2</v>
      </c>
      <c r="AA16" s="101">
        <v>12</v>
      </c>
      <c r="AB16" s="101">
        <v>0</v>
      </c>
      <c r="AC16" s="101">
        <v>7</v>
      </c>
      <c r="AZ16" s="101">
        <v>1</v>
      </c>
      <c r="BA16" s="101">
        <f t="shared" si="1"/>
        <v>0</v>
      </c>
      <c r="BB16" s="101">
        <f t="shared" si="2"/>
        <v>0</v>
      </c>
      <c r="BC16" s="101">
        <f t="shared" si="3"/>
        <v>0</v>
      </c>
      <c r="BD16" s="101">
        <f t="shared" si="4"/>
        <v>0</v>
      </c>
      <c r="BE16" s="101">
        <f t="shared" si="5"/>
        <v>0</v>
      </c>
      <c r="CZ16" s="101">
        <v>0</v>
      </c>
    </row>
    <row r="17" spans="1:104" ht="24">
      <c r="A17" s="173">
        <f t="shared" si="6"/>
        <v>9</v>
      </c>
      <c r="B17" s="166" t="s">
        <v>148</v>
      </c>
      <c r="C17" s="167" t="s">
        <v>149</v>
      </c>
      <c r="D17" s="168" t="s">
        <v>67</v>
      </c>
      <c r="E17" s="171">
        <v>467</v>
      </c>
      <c r="F17" s="171"/>
      <c r="G17" s="164">
        <f t="shared" si="0"/>
        <v>0</v>
      </c>
      <c r="H17" s="165" t="s">
        <v>150</v>
      </c>
      <c r="O17" s="118">
        <v>2</v>
      </c>
      <c r="AA17" s="101">
        <v>12</v>
      </c>
      <c r="AB17" s="101">
        <v>0</v>
      </c>
      <c r="AC17" s="101">
        <v>7</v>
      </c>
      <c r="AZ17" s="101">
        <v>1</v>
      </c>
      <c r="BA17" s="101">
        <f t="shared" si="1"/>
        <v>0</v>
      </c>
      <c r="BB17" s="101">
        <f t="shared" si="2"/>
        <v>0</v>
      </c>
      <c r="BC17" s="101">
        <f t="shared" si="3"/>
        <v>0</v>
      </c>
      <c r="BD17" s="101">
        <f t="shared" si="4"/>
        <v>0</v>
      </c>
      <c r="BE17" s="101">
        <f t="shared" si="5"/>
        <v>0</v>
      </c>
      <c r="CZ17" s="101">
        <v>0</v>
      </c>
    </row>
    <row r="18" spans="1:104">
      <c r="A18" s="120"/>
      <c r="B18" s="121" t="s">
        <v>66</v>
      </c>
      <c r="C18" s="122" t="str">
        <f>CONCATENATE(B7," ",C7)</f>
        <v>1 Zemní práce</v>
      </c>
      <c r="D18" s="120"/>
      <c r="E18" s="123"/>
      <c r="F18" s="123"/>
      <c r="G18" s="124">
        <f>SUM(G7:G17)</f>
        <v>0</v>
      </c>
      <c r="H18" s="124"/>
      <c r="O18" s="118">
        <v>4</v>
      </c>
      <c r="BA18" s="125">
        <f>SUM(BA7:BA15)</f>
        <v>0</v>
      </c>
      <c r="BB18" s="125">
        <f>SUM(BB7:BB15)</f>
        <v>0</v>
      </c>
      <c r="BC18" s="125">
        <f>SUM(BC7:BC15)</f>
        <v>0</v>
      </c>
      <c r="BD18" s="125">
        <f>SUM(BD7:BD15)</f>
        <v>0</v>
      </c>
      <c r="BE18" s="125">
        <f>SUM(BE7:BE15)</f>
        <v>0</v>
      </c>
    </row>
    <row r="19" spans="1:104">
      <c r="A19" s="111" t="s">
        <v>63</v>
      </c>
      <c r="B19" s="112" t="s">
        <v>68</v>
      </c>
      <c r="C19" s="113" t="s">
        <v>69</v>
      </c>
      <c r="D19" s="114"/>
      <c r="E19" s="169"/>
      <c r="F19" s="169"/>
      <c r="G19" s="170"/>
      <c r="H19" s="116"/>
      <c r="I19" s="117"/>
      <c r="O19" s="118">
        <v>1</v>
      </c>
    </row>
    <row r="20" spans="1:104" ht="24">
      <c r="A20" s="173">
        <f>MAX(A15:A19)+1</f>
        <v>10</v>
      </c>
      <c r="B20" s="166" t="s">
        <v>87</v>
      </c>
      <c r="C20" s="167" t="s">
        <v>70</v>
      </c>
      <c r="D20" s="168" t="s">
        <v>67</v>
      </c>
      <c r="E20" s="171">
        <f>2090*0.1</f>
        <v>209</v>
      </c>
      <c r="F20" s="171"/>
      <c r="G20" s="172">
        <f t="shared" ref="G20:G25" si="7">E20*F20</f>
        <v>0</v>
      </c>
      <c r="H20" s="174" t="s">
        <v>112</v>
      </c>
      <c r="J20" s="158">
        <v>0.37080000000000002</v>
      </c>
      <c r="K20" s="101">
        <f>E20*J20</f>
        <v>77.497200000000007</v>
      </c>
      <c r="O20" s="118">
        <v>2</v>
      </c>
      <c r="AA20" s="101">
        <v>12</v>
      </c>
      <c r="AB20" s="101">
        <v>0</v>
      </c>
      <c r="AC20" s="101">
        <v>13</v>
      </c>
      <c r="AZ20" s="101">
        <v>1</v>
      </c>
      <c r="BA20" s="101">
        <f t="shared" ref="BA20:BA25" si="8">IF(AZ20=1,G20,0)</f>
        <v>0</v>
      </c>
      <c r="BB20" s="101">
        <f t="shared" ref="BB20:BB25" si="9">IF(AZ20=2,G20,0)</f>
        <v>0</v>
      </c>
      <c r="BC20" s="101">
        <f t="shared" ref="BC20:BC25" si="10">IF(AZ20=3,G20,0)</f>
        <v>0</v>
      </c>
      <c r="BD20" s="101">
        <f t="shared" ref="BD20:BD25" si="11">IF(AZ20=4,G20,0)</f>
        <v>0</v>
      </c>
      <c r="BE20" s="101">
        <f t="shared" ref="BE20:BE25" si="12">IF(AZ20=5,G20,0)</f>
        <v>0</v>
      </c>
      <c r="CZ20" s="101">
        <v>0.4108</v>
      </c>
    </row>
    <row r="21" spans="1:104" ht="96">
      <c r="A21" s="173">
        <f>MAX(A18:A20)+1</f>
        <v>11</v>
      </c>
      <c r="B21" s="166" t="s">
        <v>110</v>
      </c>
      <c r="C21" s="167" t="s">
        <v>109</v>
      </c>
      <c r="D21" s="168" t="s">
        <v>67</v>
      </c>
      <c r="E21" s="171">
        <v>2090</v>
      </c>
      <c r="F21" s="171"/>
      <c r="G21" s="172">
        <f t="shared" si="7"/>
        <v>0</v>
      </c>
      <c r="H21" s="174" t="s">
        <v>153</v>
      </c>
      <c r="J21" s="101">
        <v>9.8479999999999998E-2</v>
      </c>
      <c r="K21" s="101">
        <f>E21*J21</f>
        <v>205.82319999999999</v>
      </c>
      <c r="O21" s="118">
        <v>2</v>
      </c>
      <c r="AA21" s="101">
        <v>12</v>
      </c>
      <c r="AB21" s="101">
        <v>0</v>
      </c>
      <c r="AC21" s="101">
        <v>13</v>
      </c>
      <c r="AZ21" s="101">
        <v>1</v>
      </c>
      <c r="BA21" s="101">
        <f t="shared" si="8"/>
        <v>0</v>
      </c>
      <c r="BB21" s="101">
        <f t="shared" si="9"/>
        <v>0</v>
      </c>
      <c r="BC21" s="101">
        <f t="shared" si="10"/>
        <v>0</v>
      </c>
      <c r="BD21" s="101">
        <f t="shared" si="11"/>
        <v>0</v>
      </c>
      <c r="BE21" s="101">
        <f t="shared" si="12"/>
        <v>0</v>
      </c>
      <c r="CZ21" s="101">
        <v>0.4108</v>
      </c>
    </row>
    <row r="22" spans="1:104" ht="60">
      <c r="A22" s="173">
        <f>MAX(A20:A21)+1</f>
        <v>12</v>
      </c>
      <c r="B22" s="166" t="s">
        <v>114</v>
      </c>
      <c r="C22" s="167" t="s">
        <v>113</v>
      </c>
      <c r="D22" s="168" t="s">
        <v>67</v>
      </c>
      <c r="E22" s="171">
        <v>2090</v>
      </c>
      <c r="F22" s="171"/>
      <c r="G22" s="172">
        <f t="shared" si="7"/>
        <v>0</v>
      </c>
      <c r="H22" s="174" t="s">
        <v>115</v>
      </c>
      <c r="J22" s="101">
        <v>0.20604</v>
      </c>
      <c r="K22" s="101">
        <f>E22*J22</f>
        <v>430.62360000000001</v>
      </c>
      <c r="O22" s="118">
        <v>2</v>
      </c>
      <c r="AA22" s="101">
        <v>12</v>
      </c>
      <c r="AB22" s="101">
        <v>0</v>
      </c>
      <c r="AC22" s="101">
        <v>16</v>
      </c>
      <c r="AZ22" s="101">
        <v>1</v>
      </c>
      <c r="BA22" s="101">
        <f t="shared" si="8"/>
        <v>0</v>
      </c>
      <c r="BB22" s="101">
        <f t="shared" si="9"/>
        <v>0</v>
      </c>
      <c r="BC22" s="101">
        <f t="shared" si="10"/>
        <v>0</v>
      </c>
      <c r="BD22" s="101">
        <f t="shared" si="11"/>
        <v>0</v>
      </c>
      <c r="BE22" s="101">
        <f t="shared" si="12"/>
        <v>0</v>
      </c>
      <c r="CZ22" s="101">
        <v>0.12715000000000001</v>
      </c>
    </row>
    <row r="23" spans="1:104" ht="24">
      <c r="A23" s="173">
        <f>MAX(A20:A21)+1</f>
        <v>12</v>
      </c>
      <c r="B23" s="166" t="s">
        <v>144</v>
      </c>
      <c r="C23" s="167" t="s">
        <v>145</v>
      </c>
      <c r="D23" s="168" t="s">
        <v>67</v>
      </c>
      <c r="E23" s="171">
        <v>11</v>
      </c>
      <c r="F23" s="171"/>
      <c r="G23" s="172">
        <f t="shared" si="7"/>
        <v>0</v>
      </c>
      <c r="H23" s="174" t="s">
        <v>151</v>
      </c>
      <c r="J23" s="101">
        <v>8.4250000000000005E-2</v>
      </c>
      <c r="K23" s="101">
        <f>E23*J23</f>
        <v>0.92675000000000007</v>
      </c>
      <c r="O23" s="118">
        <v>2</v>
      </c>
      <c r="AA23" s="101">
        <v>12</v>
      </c>
      <c r="AB23" s="101">
        <v>0</v>
      </c>
      <c r="AC23" s="101">
        <v>16</v>
      </c>
      <c r="AZ23" s="101">
        <v>1</v>
      </c>
      <c r="BA23" s="101">
        <f t="shared" si="8"/>
        <v>0</v>
      </c>
      <c r="BB23" s="101">
        <f t="shared" si="9"/>
        <v>0</v>
      </c>
      <c r="BC23" s="101">
        <f t="shared" si="10"/>
        <v>0</v>
      </c>
      <c r="BD23" s="101">
        <f t="shared" si="11"/>
        <v>0</v>
      </c>
      <c r="BE23" s="101">
        <f t="shared" si="12"/>
        <v>0</v>
      </c>
      <c r="CZ23" s="101">
        <v>0.12715000000000001</v>
      </c>
    </row>
    <row r="24" spans="1:104" ht="24">
      <c r="A24" s="173">
        <f>MAX(A21:A22)+1</f>
        <v>13</v>
      </c>
      <c r="B24" s="166" t="s">
        <v>130</v>
      </c>
      <c r="C24" s="167" t="s">
        <v>131</v>
      </c>
      <c r="D24" s="168" t="s">
        <v>67</v>
      </c>
      <c r="E24" s="171">
        <v>53</v>
      </c>
      <c r="F24" s="171"/>
      <c r="G24" s="172">
        <f t="shared" si="7"/>
        <v>0</v>
      </c>
      <c r="H24" s="174" t="s">
        <v>152</v>
      </c>
      <c r="J24" s="101">
        <v>8.4250000000000005E-2</v>
      </c>
      <c r="K24" s="101">
        <f>E24*J24</f>
        <v>4.4652500000000002</v>
      </c>
      <c r="O24" s="118">
        <v>2</v>
      </c>
      <c r="AA24" s="101">
        <v>12</v>
      </c>
      <c r="AB24" s="101">
        <v>0</v>
      </c>
      <c r="AC24" s="101">
        <v>16</v>
      </c>
      <c r="AZ24" s="101">
        <v>1</v>
      </c>
      <c r="BA24" s="101">
        <f t="shared" si="8"/>
        <v>0</v>
      </c>
      <c r="BB24" s="101">
        <f t="shared" si="9"/>
        <v>0</v>
      </c>
      <c r="BC24" s="101">
        <f t="shared" si="10"/>
        <v>0</v>
      </c>
      <c r="BD24" s="101">
        <f t="shared" si="11"/>
        <v>0</v>
      </c>
      <c r="BE24" s="101">
        <f t="shared" si="12"/>
        <v>0</v>
      </c>
      <c r="CZ24" s="101">
        <v>0.12715000000000001</v>
      </c>
    </row>
    <row r="25" spans="1:104" ht="36">
      <c r="A25" s="173">
        <f>MAX(A22:A24)+1</f>
        <v>14</v>
      </c>
      <c r="B25" s="166" t="s">
        <v>132</v>
      </c>
      <c r="C25" s="167" t="s">
        <v>133</v>
      </c>
      <c r="D25" s="168" t="s">
        <v>67</v>
      </c>
      <c r="E25" s="171">
        <v>53</v>
      </c>
      <c r="F25" s="171"/>
      <c r="G25" s="172">
        <f t="shared" si="7"/>
        <v>0</v>
      </c>
      <c r="H25" s="174"/>
      <c r="O25" s="118">
        <v>2</v>
      </c>
      <c r="AA25" s="101">
        <v>12</v>
      </c>
      <c r="AB25" s="101">
        <v>0</v>
      </c>
      <c r="AC25" s="101">
        <v>16</v>
      </c>
      <c r="AZ25" s="101">
        <v>1</v>
      </c>
      <c r="BA25" s="101">
        <f t="shared" si="8"/>
        <v>0</v>
      </c>
      <c r="BB25" s="101">
        <f t="shared" si="9"/>
        <v>0</v>
      </c>
      <c r="BC25" s="101">
        <f t="shared" si="10"/>
        <v>0</v>
      </c>
      <c r="BD25" s="101">
        <f t="shared" si="11"/>
        <v>0</v>
      </c>
      <c r="BE25" s="101">
        <f t="shared" si="12"/>
        <v>0</v>
      </c>
      <c r="CZ25" s="101">
        <v>0.12715000000000001</v>
      </c>
    </row>
    <row r="26" spans="1:104">
      <c r="A26" s="120"/>
      <c r="B26" s="121" t="s">
        <v>66</v>
      </c>
      <c r="C26" s="122" t="str">
        <f>CONCATENATE(B19," ",C19)</f>
        <v>5 Komunikace</v>
      </c>
      <c r="D26" s="120"/>
      <c r="E26" s="123"/>
      <c r="F26" s="123"/>
      <c r="G26" s="124">
        <f>SUM(G19:G25)</f>
        <v>0</v>
      </c>
      <c r="H26" s="124"/>
      <c r="O26" s="118">
        <v>4</v>
      </c>
      <c r="BA26" s="125">
        <f>SUM(BA19:BA22)</f>
        <v>0</v>
      </c>
      <c r="BB26" s="125">
        <f>SUM(BB19:BB22)</f>
        <v>0</v>
      </c>
      <c r="BC26" s="125">
        <f>SUM(BC19:BC22)</f>
        <v>0</v>
      </c>
      <c r="BD26" s="125">
        <f>SUM(BD19:BD22)</f>
        <v>0</v>
      </c>
      <c r="BE26" s="125">
        <f>SUM(BE19:BE22)</f>
        <v>0</v>
      </c>
    </row>
    <row r="27" spans="1:104">
      <c r="A27" s="111" t="s">
        <v>63</v>
      </c>
      <c r="B27" s="112" t="s">
        <v>73</v>
      </c>
      <c r="C27" s="113" t="s">
        <v>74</v>
      </c>
      <c r="D27" s="114"/>
      <c r="E27" s="115"/>
      <c r="F27" s="115"/>
      <c r="G27" s="116"/>
      <c r="H27" s="116"/>
      <c r="I27" s="117"/>
      <c r="O27" s="118">
        <v>1</v>
      </c>
    </row>
    <row r="28" spans="1:104">
      <c r="A28" s="159">
        <f>MAX(A22:A27)+1</f>
        <v>15</v>
      </c>
      <c r="B28" s="160" t="s">
        <v>92</v>
      </c>
      <c r="C28" s="161" t="s">
        <v>75</v>
      </c>
      <c r="D28" s="162" t="s">
        <v>72</v>
      </c>
      <c r="E28" s="163">
        <v>7</v>
      </c>
      <c r="F28" s="163"/>
      <c r="G28" s="164">
        <f>E28*F28</f>
        <v>0</v>
      </c>
      <c r="H28" s="164"/>
      <c r="O28" s="118">
        <v>2</v>
      </c>
      <c r="AA28" s="101">
        <v>12</v>
      </c>
      <c r="AB28" s="101">
        <v>0</v>
      </c>
      <c r="AC28" s="101">
        <v>25</v>
      </c>
      <c r="AZ28" s="101">
        <v>1</v>
      </c>
      <c r="BA28" s="101">
        <f>IF(AZ28=1,G28,0)</f>
        <v>0</v>
      </c>
      <c r="BB28" s="101">
        <f>IF(AZ28=2,G28,0)</f>
        <v>0</v>
      </c>
      <c r="BC28" s="101">
        <f>IF(AZ28=3,G28,0)</f>
        <v>0</v>
      </c>
      <c r="BD28" s="101">
        <f>IF(AZ28=4,G28,0)</f>
        <v>0</v>
      </c>
      <c r="BE28" s="101">
        <f>IF(AZ28=5,G28,0)</f>
        <v>0</v>
      </c>
      <c r="CZ28" s="101">
        <v>0.42930000000000001</v>
      </c>
    </row>
    <row r="29" spans="1:104" ht="24">
      <c r="A29" s="159">
        <f>MAX(A26:A28)+1</f>
        <v>16</v>
      </c>
      <c r="B29" s="160" t="s">
        <v>93</v>
      </c>
      <c r="C29" s="161" t="s">
        <v>85</v>
      </c>
      <c r="D29" s="162" t="s">
        <v>72</v>
      </c>
      <c r="E29" s="163">
        <v>7</v>
      </c>
      <c r="F29" s="163"/>
      <c r="G29" s="164">
        <f>E29*F29</f>
        <v>0</v>
      </c>
      <c r="H29" s="164"/>
      <c r="O29" s="118">
        <v>2</v>
      </c>
      <c r="AA29" s="101">
        <v>12</v>
      </c>
      <c r="AB29" s="101">
        <v>0</v>
      </c>
      <c r="AC29" s="101">
        <v>26</v>
      </c>
      <c r="AZ29" s="101">
        <v>1</v>
      </c>
      <c r="BA29" s="101">
        <f>IF(AZ29=1,G29,0)</f>
        <v>0</v>
      </c>
      <c r="BB29" s="101">
        <f>IF(AZ29=2,G29,0)</f>
        <v>0</v>
      </c>
      <c r="BC29" s="101">
        <f>IF(AZ29=3,G29,0)</f>
        <v>0</v>
      </c>
      <c r="BD29" s="101">
        <f>IF(AZ29=4,G29,0)</f>
        <v>0</v>
      </c>
      <c r="BE29" s="101">
        <f>IF(AZ29=5,G29,0)</f>
        <v>0</v>
      </c>
      <c r="CZ29" s="101">
        <v>0.43218000000000001</v>
      </c>
    </row>
    <row r="30" spans="1:104" ht="36">
      <c r="A30" s="159">
        <f>MAX(A27:A29)+1</f>
        <v>17</v>
      </c>
      <c r="B30" s="160" t="s">
        <v>100</v>
      </c>
      <c r="C30" s="161" t="s">
        <v>101</v>
      </c>
      <c r="D30" s="162" t="s">
        <v>72</v>
      </c>
      <c r="E30" s="163">
        <v>6</v>
      </c>
      <c r="F30" s="163"/>
      <c r="G30" s="164">
        <f>E30*F30</f>
        <v>0</v>
      </c>
      <c r="H30" s="164"/>
      <c r="O30" s="118"/>
    </row>
    <row r="31" spans="1:104">
      <c r="A31" s="120"/>
      <c r="B31" s="121" t="s">
        <v>66</v>
      </c>
      <c r="C31" s="122" t="str">
        <f>CONCATENATE(B27," ",C27)</f>
        <v>8 Trubní vedení</v>
      </c>
      <c r="D31" s="120"/>
      <c r="E31" s="123"/>
      <c r="F31" s="123"/>
      <c r="G31" s="124">
        <f>SUM(G27:G30)</f>
        <v>0</v>
      </c>
      <c r="H31" s="124"/>
      <c r="O31" s="118">
        <v>4</v>
      </c>
      <c r="BA31" s="125">
        <f>SUM(BA27:BA29)</f>
        <v>0</v>
      </c>
      <c r="BB31" s="125">
        <f>SUM(BB27:BB29)</f>
        <v>0</v>
      </c>
      <c r="BC31" s="125">
        <f>SUM(BC27:BC29)</f>
        <v>0</v>
      </c>
      <c r="BD31" s="125">
        <f>SUM(BD27:BD29)</f>
        <v>0</v>
      </c>
      <c r="BE31" s="125">
        <f>SUM(BE27:BE29)</f>
        <v>0</v>
      </c>
    </row>
    <row r="32" spans="1:104">
      <c r="A32" s="119" t="s">
        <v>63</v>
      </c>
      <c r="B32" s="112" t="s">
        <v>76</v>
      </c>
      <c r="C32" s="113" t="s">
        <v>77</v>
      </c>
      <c r="D32" s="114"/>
      <c r="E32" s="115"/>
      <c r="F32" s="115"/>
      <c r="G32" s="116"/>
      <c r="H32" s="116"/>
      <c r="I32" s="117"/>
      <c r="O32" s="118">
        <v>1</v>
      </c>
    </row>
    <row r="33" spans="1:104" ht="48">
      <c r="A33" s="173">
        <f t="shared" ref="A33:A44" si="13">MAX(A30:A32)+1</f>
        <v>18</v>
      </c>
      <c r="B33" s="166" t="s">
        <v>88</v>
      </c>
      <c r="C33" s="167" t="s">
        <v>89</v>
      </c>
      <c r="D33" s="168" t="s">
        <v>72</v>
      </c>
      <c r="E33" s="171">
        <v>5</v>
      </c>
      <c r="F33" s="171"/>
      <c r="G33" s="172">
        <f>E33*F33</f>
        <v>0</v>
      </c>
      <c r="H33" s="165" t="s">
        <v>134</v>
      </c>
      <c r="I33" s="117"/>
      <c r="O33" s="118"/>
    </row>
    <row r="34" spans="1:104" ht="24">
      <c r="A34" s="173">
        <f t="shared" si="13"/>
        <v>19</v>
      </c>
      <c r="B34" s="166" t="s">
        <v>125</v>
      </c>
      <c r="C34" s="167" t="s">
        <v>124</v>
      </c>
      <c r="D34" s="168" t="s">
        <v>72</v>
      </c>
      <c r="E34" s="171">
        <v>1</v>
      </c>
      <c r="F34" s="171"/>
      <c r="G34" s="172">
        <f>E34*F34</f>
        <v>0</v>
      </c>
      <c r="H34" s="165" t="s">
        <v>127</v>
      </c>
      <c r="I34" s="117"/>
      <c r="O34" s="118"/>
    </row>
    <row r="35" spans="1:104" ht="24">
      <c r="A35" s="173">
        <f t="shared" si="13"/>
        <v>20</v>
      </c>
      <c r="B35" s="166">
        <v>40444275</v>
      </c>
      <c r="C35" s="167" t="s">
        <v>126</v>
      </c>
      <c r="D35" s="168" t="s">
        <v>72</v>
      </c>
      <c r="E35" s="171">
        <v>4</v>
      </c>
      <c r="F35" s="171"/>
      <c r="G35" s="172">
        <f>E35*F35</f>
        <v>0</v>
      </c>
      <c r="H35" s="165"/>
      <c r="I35" s="117"/>
      <c r="O35" s="118"/>
    </row>
    <row r="36" spans="1:104" ht="24">
      <c r="A36" s="173">
        <f t="shared" si="13"/>
        <v>21</v>
      </c>
      <c r="B36" s="166" t="s">
        <v>90</v>
      </c>
      <c r="C36" s="167" t="s">
        <v>91</v>
      </c>
      <c r="D36" s="168" t="s">
        <v>72</v>
      </c>
      <c r="E36" s="171">
        <v>5</v>
      </c>
      <c r="F36" s="171"/>
      <c r="G36" s="172">
        <f>E36*F36</f>
        <v>0</v>
      </c>
      <c r="H36" s="165"/>
      <c r="I36" s="117"/>
      <c r="O36" s="118"/>
    </row>
    <row r="37" spans="1:104">
      <c r="A37" s="173">
        <f t="shared" si="13"/>
        <v>22</v>
      </c>
      <c r="B37" s="166">
        <v>40445225</v>
      </c>
      <c r="C37" s="167" t="s">
        <v>128</v>
      </c>
      <c r="D37" s="168" t="s">
        <v>72</v>
      </c>
      <c r="E37" s="171">
        <v>5</v>
      </c>
      <c r="F37" s="171"/>
      <c r="G37" s="172">
        <f t="shared" ref="G37:G44" si="14">E37*F37</f>
        <v>0</v>
      </c>
      <c r="H37" s="165"/>
      <c r="O37" s="118">
        <v>2</v>
      </c>
      <c r="AA37" s="101">
        <v>12</v>
      </c>
      <c r="AB37" s="101">
        <v>0</v>
      </c>
      <c r="AC37" s="101">
        <v>27</v>
      </c>
      <c r="AZ37" s="101">
        <v>1</v>
      </c>
      <c r="BA37" s="101">
        <f t="shared" ref="BA37:BA44" si="15">IF(AZ37=1,G37,0)</f>
        <v>0</v>
      </c>
      <c r="BB37" s="101">
        <f t="shared" ref="BB37:BB44" si="16">IF(AZ37=2,G37,0)</f>
        <v>0</v>
      </c>
      <c r="BC37" s="101">
        <f t="shared" ref="BC37:BC44" si="17">IF(AZ37=3,G37,0)</f>
        <v>0</v>
      </c>
      <c r="BD37" s="101">
        <f t="shared" ref="BD37:BD44" si="18">IF(AZ37=4,G37,0)</f>
        <v>0</v>
      </c>
      <c r="BE37" s="101">
        <f t="shared" ref="BE37:BE44" si="19">IF(AZ37=5,G37,0)</f>
        <v>0</v>
      </c>
      <c r="CZ37" s="101">
        <v>6.6000000000000003E-2</v>
      </c>
    </row>
    <row r="38" spans="1:104" ht="24">
      <c r="A38" s="173">
        <f t="shared" si="13"/>
        <v>23</v>
      </c>
      <c r="B38" s="166" t="s">
        <v>136</v>
      </c>
      <c r="C38" s="167" t="s">
        <v>135</v>
      </c>
      <c r="D38" s="168" t="s">
        <v>67</v>
      </c>
      <c r="E38" s="171">
        <v>10</v>
      </c>
      <c r="F38" s="171"/>
      <c r="G38" s="172">
        <f t="shared" si="14"/>
        <v>0</v>
      </c>
      <c r="H38" s="165"/>
      <c r="O38" s="118">
        <v>2</v>
      </c>
      <c r="AA38" s="101">
        <v>12</v>
      </c>
      <c r="AB38" s="101">
        <v>0</v>
      </c>
      <c r="AC38" s="101">
        <v>28</v>
      </c>
      <c r="AZ38" s="101">
        <v>1</v>
      </c>
      <c r="BA38" s="101">
        <f t="shared" si="15"/>
        <v>0</v>
      </c>
      <c r="BB38" s="101">
        <f t="shared" si="16"/>
        <v>0</v>
      </c>
      <c r="BC38" s="101">
        <f t="shared" si="17"/>
        <v>0</v>
      </c>
      <c r="BD38" s="101">
        <f t="shared" si="18"/>
        <v>0</v>
      </c>
      <c r="BE38" s="101">
        <f t="shared" si="19"/>
        <v>0</v>
      </c>
      <c r="CZ38" s="101">
        <v>1.6167899999999999</v>
      </c>
    </row>
    <row r="39" spans="1:104" ht="24">
      <c r="A39" s="173">
        <f t="shared" si="13"/>
        <v>24</v>
      </c>
      <c r="B39" s="166" t="s">
        <v>119</v>
      </c>
      <c r="C39" s="167" t="s">
        <v>86</v>
      </c>
      <c r="D39" s="168" t="s">
        <v>72</v>
      </c>
      <c r="E39" s="171">
        <v>15</v>
      </c>
      <c r="F39" s="171"/>
      <c r="G39" s="172">
        <f t="shared" si="14"/>
        <v>0</v>
      </c>
      <c r="H39" s="165"/>
      <c r="O39" s="118">
        <v>2</v>
      </c>
      <c r="AA39" s="101">
        <v>12</v>
      </c>
      <c r="AB39" s="101">
        <v>0</v>
      </c>
      <c r="AC39" s="101">
        <v>28</v>
      </c>
      <c r="AZ39" s="101">
        <v>1</v>
      </c>
      <c r="BA39" s="101">
        <f t="shared" si="15"/>
        <v>0</v>
      </c>
      <c r="BB39" s="101">
        <f t="shared" si="16"/>
        <v>0</v>
      </c>
      <c r="BC39" s="101">
        <f t="shared" si="17"/>
        <v>0</v>
      </c>
      <c r="BD39" s="101">
        <f t="shared" si="18"/>
        <v>0</v>
      </c>
      <c r="BE39" s="101">
        <f t="shared" si="19"/>
        <v>0</v>
      </c>
      <c r="CZ39" s="101">
        <v>1.6167899999999999</v>
      </c>
    </row>
    <row r="40" spans="1:104" ht="24">
      <c r="A40" s="173">
        <f t="shared" si="13"/>
        <v>25</v>
      </c>
      <c r="B40" s="166" t="s">
        <v>120</v>
      </c>
      <c r="C40" s="167" t="s">
        <v>78</v>
      </c>
      <c r="D40" s="168" t="s">
        <v>79</v>
      </c>
      <c r="E40" s="171">
        <v>150</v>
      </c>
      <c r="F40" s="171"/>
      <c r="G40" s="172">
        <f t="shared" si="14"/>
        <v>0</v>
      </c>
      <c r="H40" s="165" t="s">
        <v>129</v>
      </c>
      <c r="O40" s="118">
        <v>2</v>
      </c>
      <c r="AA40" s="101">
        <v>12</v>
      </c>
      <c r="AB40" s="101">
        <v>0</v>
      </c>
      <c r="AC40" s="101">
        <v>30</v>
      </c>
      <c r="AZ40" s="101">
        <v>1</v>
      </c>
      <c r="BA40" s="101">
        <f t="shared" si="15"/>
        <v>0</v>
      </c>
      <c r="BB40" s="101">
        <f t="shared" si="16"/>
        <v>0</v>
      </c>
      <c r="BC40" s="101">
        <f t="shared" si="17"/>
        <v>0</v>
      </c>
      <c r="BD40" s="101">
        <f t="shared" si="18"/>
        <v>0</v>
      </c>
      <c r="BE40" s="101">
        <f t="shared" si="19"/>
        <v>0</v>
      </c>
      <c r="CZ40" s="101">
        <v>0</v>
      </c>
    </row>
    <row r="41" spans="1:104" ht="24">
      <c r="A41" s="173">
        <f t="shared" si="13"/>
        <v>26</v>
      </c>
      <c r="B41" s="166" t="s">
        <v>116</v>
      </c>
      <c r="C41" s="167" t="s">
        <v>117</v>
      </c>
      <c r="D41" s="168" t="s">
        <v>71</v>
      </c>
      <c r="E41" s="171">
        <v>670</v>
      </c>
      <c r="F41" s="171"/>
      <c r="G41" s="172">
        <f t="shared" si="14"/>
        <v>0</v>
      </c>
      <c r="H41" s="165"/>
      <c r="O41" s="118">
        <v>2</v>
      </c>
      <c r="AA41" s="101">
        <v>12</v>
      </c>
      <c r="AB41" s="101">
        <v>0</v>
      </c>
      <c r="AC41" s="101">
        <v>30</v>
      </c>
      <c r="AZ41" s="101">
        <v>1</v>
      </c>
      <c r="BA41" s="101">
        <f t="shared" si="15"/>
        <v>0</v>
      </c>
      <c r="BB41" s="101">
        <f t="shared" si="16"/>
        <v>0</v>
      </c>
      <c r="BC41" s="101">
        <f t="shared" si="17"/>
        <v>0</v>
      </c>
      <c r="BD41" s="101">
        <f t="shared" si="18"/>
        <v>0</v>
      </c>
      <c r="BE41" s="101">
        <f t="shared" si="19"/>
        <v>0</v>
      </c>
      <c r="CZ41" s="101">
        <v>0</v>
      </c>
    </row>
    <row r="42" spans="1:104" ht="24">
      <c r="A42" s="173">
        <f t="shared" si="13"/>
        <v>27</v>
      </c>
      <c r="B42" s="166">
        <v>59217460</v>
      </c>
      <c r="C42" s="167" t="s">
        <v>118</v>
      </c>
      <c r="D42" s="168" t="s">
        <v>72</v>
      </c>
      <c r="E42" s="171">
        <v>670</v>
      </c>
      <c r="F42" s="171"/>
      <c r="G42" s="172">
        <f t="shared" si="14"/>
        <v>0</v>
      </c>
      <c r="H42" s="164"/>
      <c r="O42" s="118">
        <v>2</v>
      </c>
      <c r="AA42" s="101">
        <v>12</v>
      </c>
      <c r="AB42" s="101">
        <v>0</v>
      </c>
      <c r="AC42" s="101">
        <v>30</v>
      </c>
      <c r="AZ42" s="101">
        <v>1</v>
      </c>
      <c r="BA42" s="101">
        <f t="shared" si="15"/>
        <v>0</v>
      </c>
      <c r="BB42" s="101">
        <f t="shared" si="16"/>
        <v>0</v>
      </c>
      <c r="BC42" s="101">
        <f t="shared" si="17"/>
        <v>0</v>
      </c>
      <c r="BD42" s="101">
        <f t="shared" si="18"/>
        <v>0</v>
      </c>
      <c r="BE42" s="101">
        <f t="shared" si="19"/>
        <v>0</v>
      </c>
      <c r="CZ42" s="101">
        <v>0</v>
      </c>
    </row>
    <row r="43" spans="1:104" ht="24">
      <c r="A43" s="173">
        <f t="shared" si="13"/>
        <v>28</v>
      </c>
      <c r="B43" s="166" t="s">
        <v>121</v>
      </c>
      <c r="C43" s="167" t="s">
        <v>122</v>
      </c>
      <c r="D43" s="168" t="s">
        <v>71</v>
      </c>
      <c r="E43" s="171">
        <v>670</v>
      </c>
      <c r="F43" s="171"/>
      <c r="G43" s="172">
        <f t="shared" si="14"/>
        <v>0</v>
      </c>
      <c r="H43" s="164"/>
      <c r="O43" s="118">
        <v>2</v>
      </c>
      <c r="AA43" s="101">
        <v>12</v>
      </c>
      <c r="AB43" s="101">
        <v>0</v>
      </c>
      <c r="AC43" s="101">
        <v>30</v>
      </c>
      <c r="AZ43" s="101">
        <v>1</v>
      </c>
      <c r="BA43" s="101">
        <f t="shared" si="15"/>
        <v>0</v>
      </c>
      <c r="BB43" s="101">
        <f t="shared" si="16"/>
        <v>0</v>
      </c>
      <c r="BC43" s="101">
        <f t="shared" si="17"/>
        <v>0</v>
      </c>
      <c r="BD43" s="101">
        <f t="shared" si="18"/>
        <v>0</v>
      </c>
      <c r="BE43" s="101">
        <f t="shared" si="19"/>
        <v>0</v>
      </c>
      <c r="CZ43" s="101">
        <v>0</v>
      </c>
    </row>
    <row r="44" spans="1:104">
      <c r="A44" s="173">
        <f t="shared" si="13"/>
        <v>29</v>
      </c>
      <c r="B44" s="166">
        <v>59217220</v>
      </c>
      <c r="C44" s="167" t="s">
        <v>123</v>
      </c>
      <c r="D44" s="168" t="s">
        <v>72</v>
      </c>
      <c r="E44" s="171">
        <v>670</v>
      </c>
      <c r="F44" s="171"/>
      <c r="G44" s="172">
        <f t="shared" si="14"/>
        <v>0</v>
      </c>
      <c r="H44" s="164"/>
      <c r="O44" s="118">
        <v>2</v>
      </c>
      <c r="AA44" s="101">
        <v>12</v>
      </c>
      <c r="AB44" s="101">
        <v>0</v>
      </c>
      <c r="AC44" s="101">
        <v>30</v>
      </c>
      <c r="AZ44" s="101">
        <v>1</v>
      </c>
      <c r="BA44" s="101">
        <f t="shared" si="15"/>
        <v>0</v>
      </c>
      <c r="BB44" s="101">
        <f t="shared" si="16"/>
        <v>0</v>
      </c>
      <c r="BC44" s="101">
        <f t="shared" si="17"/>
        <v>0</v>
      </c>
      <c r="BD44" s="101">
        <f t="shared" si="18"/>
        <v>0</v>
      </c>
      <c r="BE44" s="101">
        <f t="shared" si="19"/>
        <v>0</v>
      </c>
      <c r="CZ44" s="101">
        <v>0</v>
      </c>
    </row>
    <row r="45" spans="1:104">
      <c r="A45" s="120"/>
      <c r="B45" s="121" t="s">
        <v>66</v>
      </c>
      <c r="C45" s="122" t="str">
        <f>CONCATENATE(B32," ",C32)</f>
        <v>91 Doplňující práce na komunikaci</v>
      </c>
      <c r="D45" s="120"/>
      <c r="E45" s="123"/>
      <c r="F45" s="123"/>
      <c r="G45" s="124">
        <f>SUM(G32:G44)</f>
        <v>0</v>
      </c>
      <c r="H45" s="124"/>
      <c r="O45" s="118">
        <v>4</v>
      </c>
      <c r="BA45" s="125">
        <f>SUM(BA32:BA40)</f>
        <v>0</v>
      </c>
      <c r="BB45" s="125">
        <f>SUM(BB32:BB40)</f>
        <v>0</v>
      </c>
      <c r="BC45" s="125">
        <f>SUM(BC32:BC40)</f>
        <v>0</v>
      </c>
      <c r="BD45" s="125">
        <f>SUM(BD32:BD40)</f>
        <v>0</v>
      </c>
      <c r="BE45" s="125">
        <f>SUM(BE32:BE40)</f>
        <v>0</v>
      </c>
    </row>
    <row r="46" spans="1:104">
      <c r="A46" s="111" t="s">
        <v>63</v>
      </c>
      <c r="B46" s="112" t="s">
        <v>81</v>
      </c>
      <c r="C46" s="113" t="s">
        <v>82</v>
      </c>
      <c r="D46" s="114"/>
      <c r="E46" s="115"/>
      <c r="F46" s="115"/>
      <c r="G46" s="116"/>
      <c r="H46" s="116"/>
      <c r="I46" s="117"/>
      <c r="O46" s="118">
        <v>1</v>
      </c>
    </row>
    <row r="47" spans="1:104">
      <c r="A47" s="173">
        <f>MAX(A44:A46)+1</f>
        <v>30</v>
      </c>
      <c r="B47" s="160" t="s">
        <v>102</v>
      </c>
      <c r="C47" s="161" t="s">
        <v>83</v>
      </c>
      <c r="D47" s="162" t="s">
        <v>80</v>
      </c>
      <c r="E47" s="163">
        <f>SUM(K20:K24)</f>
        <v>719.3359999999999</v>
      </c>
      <c r="F47" s="163"/>
      <c r="G47" s="164">
        <f>E47*F47</f>
        <v>0</v>
      </c>
      <c r="H47" s="164"/>
      <c r="O47" s="118">
        <v>2</v>
      </c>
      <c r="AA47" s="101">
        <v>12</v>
      </c>
      <c r="AB47" s="101">
        <v>0</v>
      </c>
      <c r="AC47" s="101">
        <v>36</v>
      </c>
      <c r="AZ47" s="101">
        <v>1</v>
      </c>
      <c r="BA47" s="101">
        <f>IF(AZ47=1,G47,0)</f>
        <v>0</v>
      </c>
      <c r="BB47" s="101">
        <f>IF(AZ47=2,G47,0)</f>
        <v>0</v>
      </c>
      <c r="BC47" s="101">
        <f>IF(AZ47=3,G47,0)</f>
        <v>0</v>
      </c>
      <c r="BD47" s="101">
        <f>IF(AZ47=4,G47,0)</f>
        <v>0</v>
      </c>
      <c r="BE47" s="101">
        <f>IF(AZ47=5,G47,0)</f>
        <v>0</v>
      </c>
      <c r="CZ47" s="101">
        <v>0</v>
      </c>
    </row>
    <row r="48" spans="1:104">
      <c r="A48" s="120"/>
      <c r="B48" s="121" t="s">
        <v>66</v>
      </c>
      <c r="C48" s="122" t="str">
        <f>CONCATENATE(B46," ",C46)</f>
        <v>99 Staveništní přesun hmot</v>
      </c>
      <c r="D48" s="120"/>
      <c r="E48" s="123"/>
      <c r="F48" s="123"/>
      <c r="G48" s="124">
        <f>SUM(G46:G47)</f>
        <v>0</v>
      </c>
      <c r="H48" s="124"/>
      <c r="O48" s="118">
        <v>4</v>
      </c>
      <c r="BA48" s="125">
        <f>SUM(BA46:BA47)</f>
        <v>0</v>
      </c>
      <c r="BB48" s="125">
        <f>SUM(BB46:BB47)</f>
        <v>0</v>
      </c>
      <c r="BC48" s="125">
        <f>SUM(BC46:BC47)</f>
        <v>0</v>
      </c>
      <c r="BD48" s="125">
        <f>SUM(BD46:BD47)</f>
        <v>0</v>
      </c>
      <c r="BE48" s="125">
        <f>SUM(BE46:BE47)</f>
        <v>0</v>
      </c>
    </row>
    <row r="49" spans="1:7">
      <c r="A49" s="102"/>
      <c r="B49" s="102"/>
      <c r="C49" s="102"/>
      <c r="D49" s="102"/>
      <c r="E49" s="102"/>
      <c r="F49" s="102"/>
      <c r="G49" s="102"/>
    </row>
    <row r="50" spans="1:7">
      <c r="E50" s="101"/>
    </row>
    <row r="51" spans="1:7">
      <c r="E51" s="101"/>
    </row>
    <row r="52" spans="1:7">
      <c r="E52" s="101"/>
    </row>
    <row r="53" spans="1:7">
      <c r="E53" s="101"/>
    </row>
    <row r="54" spans="1:7">
      <c r="E54" s="101"/>
    </row>
    <row r="55" spans="1:7">
      <c r="E55" s="101"/>
    </row>
    <row r="56" spans="1:7">
      <c r="E56" s="101"/>
    </row>
    <row r="57" spans="1:7">
      <c r="E57" s="101"/>
    </row>
    <row r="58" spans="1:7">
      <c r="E58" s="101"/>
    </row>
    <row r="59" spans="1:7">
      <c r="E59" s="101"/>
    </row>
    <row r="60" spans="1:7">
      <c r="E60" s="101"/>
    </row>
    <row r="61" spans="1:7">
      <c r="E61" s="101"/>
    </row>
    <row r="62" spans="1:7">
      <c r="E62" s="101"/>
    </row>
    <row r="63" spans="1:7">
      <c r="E63" s="101"/>
    </row>
    <row r="64" spans="1:7">
      <c r="E64" s="101"/>
    </row>
    <row r="65" spans="1:7">
      <c r="E65" s="101"/>
    </row>
    <row r="66" spans="1:7">
      <c r="E66" s="101"/>
    </row>
    <row r="67" spans="1:7">
      <c r="E67" s="101"/>
    </row>
    <row r="68" spans="1:7">
      <c r="E68" s="101"/>
    </row>
    <row r="69" spans="1:7">
      <c r="E69" s="101"/>
    </row>
    <row r="70" spans="1:7">
      <c r="E70" s="101"/>
    </row>
    <row r="71" spans="1:7">
      <c r="E71" s="101"/>
    </row>
    <row r="72" spans="1:7">
      <c r="A72" s="126"/>
      <c r="B72" s="126"/>
      <c r="C72" s="126"/>
      <c r="D72" s="126"/>
      <c r="E72" s="126"/>
      <c r="F72" s="126"/>
      <c r="G72" s="126"/>
    </row>
    <row r="73" spans="1:7">
      <c r="A73" s="126"/>
      <c r="B73" s="126"/>
      <c r="C73" s="126"/>
      <c r="D73" s="126"/>
      <c r="E73" s="126"/>
      <c r="F73" s="126"/>
      <c r="G73" s="126"/>
    </row>
    <row r="74" spans="1:7">
      <c r="A74" s="126"/>
      <c r="B74" s="126"/>
      <c r="C74" s="126"/>
      <c r="D74" s="126"/>
      <c r="E74" s="126"/>
      <c r="F74" s="126"/>
      <c r="G74" s="126"/>
    </row>
    <row r="75" spans="1:7">
      <c r="A75" s="126"/>
      <c r="B75" s="126"/>
      <c r="C75" s="126"/>
      <c r="D75" s="126"/>
      <c r="E75" s="126"/>
      <c r="F75" s="126"/>
      <c r="G75" s="126"/>
    </row>
    <row r="76" spans="1:7">
      <c r="E76" s="101"/>
    </row>
    <row r="77" spans="1:7">
      <c r="E77" s="101"/>
    </row>
    <row r="78" spans="1:7">
      <c r="E78" s="101"/>
    </row>
    <row r="79" spans="1:7">
      <c r="E79" s="101"/>
    </row>
    <row r="80" spans="1:7">
      <c r="E80" s="101"/>
    </row>
    <row r="81" spans="5:5">
      <c r="E81" s="101"/>
    </row>
    <row r="82" spans="5:5">
      <c r="E82" s="101"/>
    </row>
    <row r="83" spans="5:5">
      <c r="E83" s="101"/>
    </row>
    <row r="84" spans="5:5">
      <c r="E84" s="101"/>
    </row>
    <row r="85" spans="5:5">
      <c r="E85" s="101"/>
    </row>
    <row r="86" spans="5:5">
      <c r="E86" s="101"/>
    </row>
    <row r="87" spans="5:5">
      <c r="E87" s="101"/>
    </row>
    <row r="88" spans="5:5">
      <c r="E88" s="101"/>
    </row>
    <row r="89" spans="5:5">
      <c r="E89" s="101"/>
    </row>
    <row r="90" spans="5:5">
      <c r="E90" s="101"/>
    </row>
    <row r="91" spans="5:5">
      <c r="E91" s="101"/>
    </row>
    <row r="92" spans="5:5">
      <c r="E92" s="101"/>
    </row>
    <row r="93" spans="5:5">
      <c r="E93" s="101"/>
    </row>
    <row r="94" spans="5:5">
      <c r="E94" s="101"/>
    </row>
    <row r="95" spans="5:5">
      <c r="E95" s="101"/>
    </row>
    <row r="96" spans="5:5">
      <c r="E96" s="101"/>
    </row>
    <row r="97" spans="1:7">
      <c r="E97" s="101"/>
    </row>
    <row r="98" spans="1:7">
      <c r="E98" s="101"/>
    </row>
    <row r="99" spans="1:7">
      <c r="E99" s="101"/>
    </row>
    <row r="100" spans="1:7">
      <c r="E100" s="101"/>
    </row>
    <row r="101" spans="1:7">
      <c r="E101" s="101"/>
    </row>
    <row r="102" spans="1:7">
      <c r="E102" s="101"/>
    </row>
    <row r="103" spans="1:7">
      <c r="E103" s="101"/>
    </row>
    <row r="104" spans="1:7">
      <c r="E104" s="101"/>
    </row>
    <row r="105" spans="1:7">
      <c r="E105" s="101"/>
    </row>
    <row r="106" spans="1:7">
      <c r="E106" s="101"/>
    </row>
    <row r="107" spans="1:7">
      <c r="A107" s="127"/>
      <c r="B107" s="127"/>
    </row>
    <row r="108" spans="1:7">
      <c r="A108" s="126"/>
      <c r="B108" s="126"/>
      <c r="C108" s="129"/>
      <c r="D108" s="129"/>
      <c r="E108" s="130"/>
      <c r="F108" s="129"/>
      <c r="G108" s="131"/>
    </row>
    <row r="109" spans="1:7">
      <c r="A109" s="132"/>
      <c r="B109" s="132"/>
      <c r="C109" s="126"/>
      <c r="D109" s="126"/>
      <c r="E109" s="133"/>
      <c r="F109" s="126"/>
      <c r="G109" s="126"/>
    </row>
    <row r="110" spans="1:7">
      <c r="A110" s="126"/>
      <c r="B110" s="126"/>
      <c r="C110" s="126"/>
      <c r="D110" s="126"/>
      <c r="E110" s="133"/>
      <c r="F110" s="126"/>
      <c r="G110" s="126"/>
    </row>
    <row r="111" spans="1:7">
      <c r="A111" s="126"/>
      <c r="B111" s="126"/>
      <c r="C111" s="126"/>
      <c r="D111" s="126"/>
      <c r="E111" s="133"/>
      <c r="F111" s="126"/>
      <c r="G111" s="126"/>
    </row>
    <row r="112" spans="1:7">
      <c r="A112" s="126"/>
      <c r="B112" s="126"/>
      <c r="C112" s="126"/>
      <c r="D112" s="126"/>
      <c r="E112" s="133"/>
      <c r="F112" s="126"/>
      <c r="G112" s="126"/>
    </row>
    <row r="113" spans="1:7">
      <c r="A113" s="126"/>
      <c r="B113" s="126"/>
      <c r="C113" s="126"/>
      <c r="D113" s="126"/>
      <c r="E113" s="133"/>
      <c r="F113" s="126"/>
      <c r="G113" s="126"/>
    </row>
    <row r="114" spans="1:7">
      <c r="A114" s="126"/>
      <c r="B114" s="126"/>
      <c r="C114" s="126"/>
      <c r="D114" s="126"/>
      <c r="E114" s="133"/>
      <c r="F114" s="126"/>
      <c r="G114" s="126"/>
    </row>
    <row r="115" spans="1:7">
      <c r="A115" s="126"/>
      <c r="B115" s="126"/>
      <c r="C115" s="126"/>
      <c r="D115" s="126"/>
      <c r="E115" s="133"/>
      <c r="F115" s="126"/>
      <c r="G115" s="126"/>
    </row>
    <row r="116" spans="1:7">
      <c r="A116" s="126"/>
      <c r="B116" s="126"/>
      <c r="C116" s="126"/>
      <c r="D116" s="126"/>
      <c r="E116" s="133"/>
      <c r="F116" s="126"/>
      <c r="G116" s="126"/>
    </row>
    <row r="117" spans="1:7">
      <c r="A117" s="126"/>
      <c r="B117" s="126"/>
      <c r="C117" s="126"/>
      <c r="D117" s="126"/>
      <c r="E117" s="133"/>
      <c r="F117" s="126"/>
      <c r="G117" s="126"/>
    </row>
    <row r="118" spans="1:7">
      <c r="A118" s="126"/>
      <c r="B118" s="126"/>
      <c r="C118" s="126"/>
      <c r="D118" s="126"/>
      <c r="E118" s="133"/>
      <c r="F118" s="126"/>
      <c r="G118" s="126"/>
    </row>
    <row r="119" spans="1:7">
      <c r="A119" s="126"/>
      <c r="B119" s="126"/>
      <c r="C119" s="126"/>
      <c r="D119" s="126"/>
      <c r="E119" s="133"/>
      <c r="F119" s="126"/>
      <c r="G119" s="126"/>
    </row>
    <row r="120" spans="1:7">
      <c r="A120" s="126"/>
      <c r="B120" s="126"/>
      <c r="C120" s="126"/>
      <c r="D120" s="126"/>
      <c r="E120" s="133"/>
      <c r="F120" s="126"/>
      <c r="G120" s="126"/>
    </row>
    <row r="121" spans="1:7">
      <c r="A121" s="126"/>
      <c r="B121" s="126"/>
      <c r="C121" s="126"/>
      <c r="D121" s="126"/>
      <c r="E121" s="133"/>
      <c r="F121" s="126"/>
      <c r="G121" s="126"/>
    </row>
  </sheetData>
  <mergeCells count="4">
    <mergeCell ref="A3:B3"/>
    <mergeCell ref="A4:B4"/>
    <mergeCell ref="E4:G4"/>
    <mergeCell ref="A1:H2"/>
  </mergeCells>
  <phoneticPr fontId="0" type="noConversion"/>
  <printOptions gridLinesSet="0"/>
  <pageMargins left="0.59055118110236227" right="0.39370078740157483" top="0.19685039370078741" bottom="0.19685039370078741" header="0" footer="0.19685039370078741"/>
  <pageSetup paperSize="9" scale="98" orientation="landscape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34</vt:i4>
      </vt:variant>
    </vt:vector>
  </HeadingPairs>
  <TitlesOfParts>
    <vt:vector size="37" baseType="lpstr">
      <vt:lpstr>Krycí list</vt:lpstr>
      <vt:lpstr>Rekapitulace</vt:lpstr>
      <vt:lpstr>SO 01 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Rekapitulace!Názvy_tisku</vt:lpstr>
      <vt:lpstr>'SO 01 Položky'!Názvy_tisku</vt:lpstr>
      <vt:lpstr>Objednatel</vt:lpstr>
      <vt:lpstr>'Krycí list'!Oblast_tisku</vt:lpstr>
      <vt:lpstr>Rekapitulace!Oblast_tisku</vt:lpstr>
      <vt:lpstr>'SO 01 Položky'!Oblast_tisku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Obec</cp:lastModifiedBy>
  <cp:lastPrinted>2013-11-28T03:33:40Z</cp:lastPrinted>
  <dcterms:created xsi:type="dcterms:W3CDTF">2013-04-28T18:22:29Z</dcterms:created>
  <dcterms:modified xsi:type="dcterms:W3CDTF">2017-04-13T12:23:51Z</dcterms:modified>
</cp:coreProperties>
</file>